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SRV-ARQ-IMP\Geral\00- IMP GERAL\PRO-GESTÃO\2026\02- GOVERNANÇA CORPORATIVA\3.2.02 - Planejamento\"/>
    </mc:Choice>
  </mc:AlternateContent>
  <xr:revisionPtr revIDLastSave="0" documentId="13_ncr:1_{D58A296B-DDD8-42E8-943B-9CF25E8EE5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ÇÕES DIVERSAS" sheetId="3" r:id="rId1"/>
  </sheets>
  <definedNames>
    <definedName name="_xlnm._FilterDatabase" localSheetId="0" hidden="1">'AÇÕES DIVERSAS'!$A$18:$L$18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3" l="1"/>
  <c r="H35" i="3" s="1"/>
  <c r="K35" i="3"/>
  <c r="H25" i="3"/>
  <c r="K59" i="3"/>
  <c r="I59" i="3"/>
  <c r="H59" i="3" s="1"/>
  <c r="K24" i="3"/>
  <c r="I24" i="3"/>
  <c r="H24" i="3" s="1"/>
  <c r="I75" i="3" l="1"/>
  <c r="I74" i="3"/>
  <c r="I73" i="3"/>
  <c r="I71" i="3"/>
  <c r="I70" i="3"/>
  <c r="I69" i="3"/>
  <c r="I68" i="3"/>
  <c r="I67" i="3"/>
  <c r="I66" i="3"/>
  <c r="I65" i="3"/>
  <c r="I64" i="3"/>
  <c r="I63" i="3"/>
  <c r="I60" i="3"/>
  <c r="I58" i="3"/>
  <c r="I56" i="3"/>
  <c r="I55" i="3"/>
  <c r="I53" i="3"/>
  <c r="I52" i="3"/>
  <c r="I51" i="3"/>
  <c r="I50" i="3"/>
  <c r="I48" i="3"/>
  <c r="I47" i="3"/>
  <c r="I46" i="3"/>
  <c r="I45" i="3"/>
  <c r="I44" i="3"/>
  <c r="I43" i="3"/>
  <c r="I41" i="3"/>
  <c r="I39" i="3"/>
  <c r="I38" i="3"/>
  <c r="I37" i="3"/>
  <c r="I34" i="3"/>
  <c r="I33" i="3"/>
  <c r="I32" i="3"/>
  <c r="I31" i="3"/>
  <c r="I30" i="3"/>
  <c r="I29" i="3"/>
  <c r="H29" i="3" s="1"/>
  <c r="I20" i="3"/>
  <c r="F217" i="3" l="1"/>
  <c r="F216" i="3"/>
  <c r="F215" i="3"/>
  <c r="F213" i="3"/>
  <c r="F211" i="3"/>
  <c r="F210" i="3"/>
  <c r="F209" i="3"/>
  <c r="F207" i="3"/>
  <c r="F206" i="3"/>
  <c r="F204" i="3"/>
  <c r="F203" i="3"/>
  <c r="F202" i="3"/>
  <c r="F201" i="3"/>
  <c r="F200" i="3"/>
  <c r="F198" i="3"/>
  <c r="H197" i="3"/>
  <c r="F197" i="3"/>
  <c r="F196" i="3"/>
  <c r="F195" i="3"/>
  <c r="F194" i="3"/>
  <c r="F193" i="3"/>
  <c r="F192" i="3"/>
  <c r="F191" i="3"/>
  <c r="F190" i="3"/>
  <c r="F189" i="3"/>
  <c r="F188" i="3"/>
  <c r="F187" i="3"/>
  <c r="F185" i="3"/>
  <c r="F184" i="3"/>
  <c r="F183" i="3"/>
  <c r="F181" i="3"/>
  <c r="F179" i="3"/>
  <c r="F178" i="3"/>
  <c r="F177" i="3"/>
  <c r="F176" i="3"/>
  <c r="F174" i="3"/>
  <c r="F173" i="3"/>
  <c r="F171" i="3"/>
  <c r="F170" i="3"/>
  <c r="F169" i="3"/>
  <c r="K53" i="3"/>
  <c r="H53" i="3"/>
  <c r="K52" i="3"/>
  <c r="H52" i="3"/>
  <c r="K51" i="3"/>
  <c r="H51" i="3"/>
  <c r="K50" i="3"/>
  <c r="H50" i="3"/>
  <c r="K49" i="3"/>
  <c r="I49" i="3"/>
  <c r="H49" i="3" s="1"/>
  <c r="K48" i="3"/>
  <c r="H48" i="3"/>
  <c r="K47" i="3"/>
  <c r="H47" i="3"/>
  <c r="K46" i="3"/>
  <c r="H46" i="3"/>
  <c r="K45" i="3"/>
  <c r="H45" i="3"/>
  <c r="K44" i="3"/>
  <c r="H44" i="3"/>
  <c r="K43" i="3"/>
  <c r="H43" i="3"/>
  <c r="I128" i="3" l="1"/>
  <c r="I129" i="3"/>
  <c r="I130" i="3"/>
  <c r="I131" i="3"/>
  <c r="I132" i="3"/>
  <c r="I133" i="3"/>
  <c r="I134" i="3"/>
  <c r="I135" i="3"/>
  <c r="I138" i="3"/>
  <c r="I139" i="3"/>
  <c r="I140" i="3"/>
  <c r="I141" i="3"/>
  <c r="I142" i="3"/>
  <c r="I143" i="3"/>
  <c r="I144" i="3"/>
  <c r="I149" i="3"/>
  <c r="I150" i="3"/>
  <c r="I151" i="3"/>
  <c r="I152" i="3"/>
  <c r="I153" i="3"/>
  <c r="I154" i="3"/>
  <c r="I155" i="3"/>
  <c r="I156" i="3"/>
  <c r="I157" i="3"/>
  <c r="I104" i="3"/>
  <c r="I105" i="3"/>
  <c r="H105" i="3" s="1"/>
  <c r="I106" i="3"/>
  <c r="H106" i="3" s="1"/>
  <c r="I107" i="3"/>
  <c r="H107" i="3" s="1"/>
  <c r="I108" i="3"/>
  <c r="H108" i="3" s="1"/>
  <c r="I109" i="3"/>
  <c r="H109" i="3" s="1"/>
  <c r="I110" i="3"/>
  <c r="H110" i="3" s="1"/>
  <c r="I111" i="3"/>
  <c r="H111" i="3" s="1"/>
  <c r="I112" i="3"/>
  <c r="H112" i="3" s="1"/>
  <c r="I113" i="3"/>
  <c r="H113" i="3" s="1"/>
  <c r="I114" i="3"/>
  <c r="H114" i="3" s="1"/>
  <c r="I115" i="3"/>
  <c r="H115" i="3" s="1"/>
  <c r="I116" i="3"/>
  <c r="I103" i="3"/>
  <c r="K115" i="3"/>
  <c r="K114" i="3"/>
  <c r="K113" i="3"/>
  <c r="K112" i="3"/>
  <c r="K111" i="3"/>
  <c r="K110" i="3"/>
  <c r="K109" i="3"/>
  <c r="K108" i="3"/>
  <c r="K107" i="3"/>
  <c r="K106" i="3"/>
  <c r="K105" i="3"/>
  <c r="H41" i="3"/>
  <c r="H152" i="3" l="1"/>
  <c r="C11" i="3" l="1"/>
  <c r="H20" i="3" l="1"/>
  <c r="I161" i="3" l="1"/>
  <c r="H161" i="3" s="1"/>
  <c r="I160" i="3"/>
  <c r="H160" i="3" s="1"/>
  <c r="H157" i="3"/>
  <c r="H156" i="3"/>
  <c r="H155" i="3"/>
  <c r="H154" i="3"/>
  <c r="H153" i="3"/>
  <c r="H151" i="3"/>
  <c r="H150" i="3"/>
  <c r="H149" i="3"/>
  <c r="H144" i="3"/>
  <c r="H143" i="3"/>
  <c r="H142" i="3"/>
  <c r="H141" i="3"/>
  <c r="H140" i="3"/>
  <c r="H139" i="3"/>
  <c r="H138" i="3"/>
  <c r="H135" i="3"/>
  <c r="H134" i="3"/>
  <c r="H133" i="3"/>
  <c r="H132" i="3"/>
  <c r="H131" i="3"/>
  <c r="H130" i="3"/>
  <c r="H129" i="3"/>
  <c r="H128" i="3"/>
  <c r="I120" i="3"/>
  <c r="H120" i="3" s="1"/>
  <c r="I118" i="3"/>
  <c r="H118" i="3" s="1"/>
  <c r="H116" i="3"/>
  <c r="H104" i="3"/>
  <c r="H103" i="3"/>
  <c r="I91" i="3"/>
  <c r="H91" i="3" s="1"/>
  <c r="I94" i="3"/>
  <c r="H94" i="3" s="1"/>
  <c r="I96" i="3"/>
  <c r="H96" i="3" s="1"/>
  <c r="I97" i="3"/>
  <c r="H97" i="3" s="1"/>
  <c r="I98" i="3"/>
  <c r="H98" i="3" s="1"/>
  <c r="I99" i="3"/>
  <c r="H99" i="3" s="1"/>
  <c r="I101" i="3"/>
  <c r="H101" i="3" s="1"/>
  <c r="I88" i="3"/>
  <c r="H88" i="3" s="1"/>
  <c r="I86" i="3"/>
  <c r="H86" i="3" s="1"/>
  <c r="I85" i="3"/>
  <c r="H85" i="3" s="1"/>
  <c r="I84" i="3"/>
  <c r="H84" i="3" s="1"/>
  <c r="I83" i="3"/>
  <c r="H83" i="3" s="1"/>
  <c r="I81" i="3"/>
  <c r="H81" i="3" s="1"/>
  <c r="I78" i="3"/>
  <c r="H78" i="3" s="1"/>
  <c r="H75" i="3"/>
  <c r="H74" i="3"/>
  <c r="H73" i="3"/>
  <c r="H71" i="3"/>
  <c r="H70" i="3"/>
  <c r="H69" i="3"/>
  <c r="H68" i="3"/>
  <c r="H67" i="3"/>
  <c r="H66" i="3"/>
  <c r="H65" i="3"/>
  <c r="H64" i="3"/>
  <c r="H63" i="3"/>
  <c r="H60" i="3"/>
  <c r="H58" i="3"/>
  <c r="H56" i="3"/>
  <c r="H55" i="3"/>
  <c r="H33" i="3"/>
  <c r="H28" i="3"/>
  <c r="H27" i="3"/>
  <c r="H26" i="3"/>
  <c r="H38" i="3"/>
  <c r="H39" i="3"/>
  <c r="H37" i="3"/>
  <c r="H32" i="3"/>
  <c r="H34" i="3"/>
  <c r="K161" i="3" l="1"/>
  <c r="K160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0" i="3"/>
  <c r="K118" i="3"/>
  <c r="K116" i="3"/>
  <c r="K104" i="3"/>
  <c r="K103" i="3"/>
  <c r="K101" i="3"/>
  <c r="K100" i="3"/>
  <c r="K99" i="3"/>
  <c r="K98" i="3"/>
  <c r="K97" i="3"/>
  <c r="K96" i="3"/>
  <c r="K95" i="3"/>
  <c r="K94" i="3"/>
  <c r="K93" i="3"/>
  <c r="K92" i="3"/>
  <c r="K91" i="3"/>
  <c r="K90" i="3"/>
  <c r="K88" i="3"/>
  <c r="K87" i="3"/>
  <c r="K86" i="3"/>
  <c r="K85" i="3"/>
  <c r="K84" i="3"/>
  <c r="K83" i="3"/>
  <c r="K82" i="3"/>
  <c r="K81" i="3"/>
  <c r="K80" i="3"/>
  <c r="K79" i="3"/>
  <c r="K78" i="3"/>
  <c r="K77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0" i="3"/>
  <c r="K58" i="3"/>
  <c r="K56" i="3"/>
  <c r="K55" i="3"/>
  <c r="K41" i="3"/>
  <c r="K39" i="3"/>
  <c r="K38" i="3"/>
  <c r="K37" i="3"/>
  <c r="K34" i="3"/>
  <c r="K33" i="3"/>
  <c r="K32" i="3"/>
  <c r="K31" i="3"/>
  <c r="H31" i="3"/>
  <c r="K30" i="3"/>
  <c r="K29" i="3"/>
  <c r="K28" i="3"/>
  <c r="K27" i="3"/>
  <c r="K26" i="3"/>
  <c r="K25" i="3"/>
  <c r="K23" i="3"/>
  <c r="I23" i="3"/>
  <c r="H23" i="3" s="1"/>
  <c r="K20" i="3"/>
  <c r="C13" i="3" l="1"/>
  <c r="C9" i="3" s="1"/>
  <c r="J11" i="3"/>
  <c r="J9" i="3"/>
  <c r="J10" i="3"/>
  <c r="J12" i="3" l="1"/>
  <c r="I9" i="3" s="1"/>
  <c r="I11" i="3" l="1"/>
  <c r="I10" i="3"/>
</calcChain>
</file>

<file path=xl/sharedStrings.xml><?xml version="1.0" encoding="utf-8"?>
<sst xmlns="http://schemas.openxmlformats.org/spreadsheetml/2006/main" count="226" uniqueCount="208">
  <si>
    <t>Dados Gerais</t>
  </si>
  <si>
    <t>Índice de Desempenho</t>
  </si>
  <si>
    <t>Concluída</t>
  </si>
  <si>
    <t>Concluídas</t>
  </si>
  <si>
    <t>Atrasada</t>
  </si>
  <si>
    <t>Planejado</t>
  </si>
  <si>
    <t>Atrasadas</t>
  </si>
  <si>
    <t>Reprogramada</t>
  </si>
  <si>
    <t>Em Andamento</t>
  </si>
  <si>
    <t>Em Risco</t>
  </si>
  <si>
    <t>Anulada</t>
  </si>
  <si>
    <t>Total de Etapas</t>
  </si>
  <si>
    <t>AÇÃO
(o que?)</t>
  </si>
  <si>
    <t>PRAZO DE INÍCIO</t>
  </si>
  <si>
    <t>PRAZO DE TÉRMINO</t>
  </si>
  <si>
    <t>PRAZO REALIZADO</t>
  </si>
  <si>
    <t>% PLANEJADO</t>
  </si>
  <si>
    <t>STATUS</t>
  </si>
  <si>
    <t>OBSERVAÇÕES</t>
  </si>
  <si>
    <t>RECURSOS HUMANOS</t>
  </si>
  <si>
    <t>ARQUIVO</t>
  </si>
  <si>
    <t>COMPRAS,  LICITAÇÕES E CONTRATOS</t>
  </si>
  <si>
    <t>PATRIMÔNIO</t>
  </si>
  <si>
    <t>ARRECADAÇÃO</t>
  </si>
  <si>
    <t>BENEFÍCIOS</t>
  </si>
  <si>
    <t>COMPENSAÇÃO PREVIDENCIÁRIA</t>
  </si>
  <si>
    <t>Executar procedimentos de compensação previdenciária</t>
  </si>
  <si>
    <t>FINANCEIRO</t>
  </si>
  <si>
    <t>Aquisição de Gás de cozinha 13 kg</t>
  </si>
  <si>
    <t xml:space="preserve">Aquisição de passagens aéreas para participação nos eventos </t>
  </si>
  <si>
    <t>Realizar a conferencia dos bens patrimoniais</t>
  </si>
  <si>
    <t>Ampliar a gama de informações sobre licitações e contratos disponíveis no site do IMP</t>
  </si>
  <si>
    <t>Realizar a Integração dos novos servidores</t>
  </si>
  <si>
    <t>Disponibilizar horário para os servidores participarem de cursos EAD dos Tribunais voltados para RPPS</t>
  </si>
  <si>
    <t>Disponibilizar horário para os servidores participarem de cursos EAD voltados para RPPS</t>
  </si>
  <si>
    <t>ELABORAÇÃO DE RELATÓRIOS E DOCUMENTOS</t>
  </si>
  <si>
    <t>Divulgação da Cartilha Previdenciária</t>
  </si>
  <si>
    <t>AÇÕES DE SUSTENTABILIDADE AMBIENTAL</t>
  </si>
  <si>
    <t>PESQUISA DE SATISIFAÇÃO</t>
  </si>
  <si>
    <t>Verificar a manutenção do convênio com Bradesco para empréstimo consignado</t>
  </si>
  <si>
    <t>Aquisição e acompanhamento do contrato para fornecimento de Lanches para o IMP</t>
  </si>
  <si>
    <t>Renovar Contrato com a Empresa MG CARD</t>
  </si>
  <si>
    <t>Impressão da Cartilha Previdenciária</t>
  </si>
  <si>
    <t>Realizar a entrega dos certificados e homenagem para os novos  Aposentados</t>
  </si>
  <si>
    <t>Encaminhar Conselheiros para participarem  do Congresso Nacional de Conselheiros de RPPS- ABIPEM</t>
  </si>
  <si>
    <t>Encaminhar servidores do IMP para participarem dos Eventos do TCEMG voltados para RPPS</t>
  </si>
  <si>
    <t>Incentivar o plantio de árvores diversas-  No evento de entrega dos certificados e homenagem para os novos  Aposentados</t>
  </si>
  <si>
    <t>Realizar a coleta seletiva dentro do instituto separando o lixo seco e molhado</t>
  </si>
  <si>
    <t>Evitar o uso de copos plásticos</t>
  </si>
  <si>
    <t xml:space="preserve">Realizar a conscientização do uso da impressora (1- evitar impressão de emails 2- uso de ambos lados da folha; 3- reutilizar o papel no modo impressão rascunho)  </t>
  </si>
  <si>
    <t>Implantar  campanhas do "calendário colorido da saúde", divulgando no site</t>
  </si>
  <si>
    <t>Incrementar controle de contribuições de servidores cedidos e licenciados</t>
  </si>
  <si>
    <t>ATUARIAL/ FINANCEIRO E INVESTIMENTOS</t>
  </si>
  <si>
    <t>Otimizar os serviços de atendimento aos segurados, para fins de benefícios previdenciários e outras informações;</t>
  </si>
  <si>
    <t>Promover a revisão da legislação previdenciária municipal, inclusive no tocante a regulamentação e normatização;</t>
  </si>
  <si>
    <t>Realizar estudos atuariais buscando resguardar o equilíbrio do IMP;</t>
  </si>
  <si>
    <t>Realizar durante todo o ano a gestão atuarial;</t>
  </si>
  <si>
    <t>Promover o Censo Previdenciário dos servidores inativos e pensionistas – prova de vida no mês de aniversário de cada um deles;</t>
  </si>
  <si>
    <t>Modernizar os recursos materiais do IMP tais como computadores, equipamentos e mobiliário</t>
  </si>
  <si>
    <t>Realizar credenciamento médico nas diversas especialidades para otimização das perícias médicas;</t>
  </si>
  <si>
    <t xml:space="preserve"> Capacitar os quatro órgãos colegiados do IMP;</t>
  </si>
  <si>
    <t>Manter constante acompanhamento do CRP;</t>
  </si>
  <si>
    <t>Reestruturar e alimentar o site do IMP;</t>
  </si>
  <si>
    <t>Divulgar mensalmente as aplicações financeiras realizadas bem como as receitas, despesas, folhas de pagamentos e benefícios previdenciários concedidos;</t>
  </si>
  <si>
    <t>Registrar as provisões matemáticas;</t>
  </si>
  <si>
    <t>Acompanhar a meta atuarial;</t>
  </si>
  <si>
    <t>SEGURANÇA DA INFORMAÇÃO</t>
  </si>
  <si>
    <t>Preparar servidores e dirigentes para certificação individual de qualificação;</t>
  </si>
  <si>
    <t>Revisar o planejamento estratégico para os próximos cinco anos;</t>
  </si>
  <si>
    <t xml:space="preserve"> Elaborar e divulgar relatório de gestão atuarial;</t>
  </si>
  <si>
    <t>Dar ampla divulgação ao Código de Ética e Conduta do IMP principalmente aos servidores municipais do Poder Executivo e Legislativo, aos membros dos órgãos colegiados, aos aposentados, aos pensionistas, aos fornecedores e aos prestadores de serviços;</t>
  </si>
  <si>
    <t>Realizar ao final do ano atualização do Código de Ética e Conduta;</t>
  </si>
  <si>
    <t>Desenvolver em parceria com a CIPA e outros órgãos governamentais ações preparatórias e de prevenção em saúde do servidor;</t>
  </si>
  <si>
    <t>Publicar no site oficial do IMP todas as atas de reuniões dos órgãos colegiados imediatamente após o término das respectivas reuniões;</t>
  </si>
  <si>
    <t>Providenciar a digitalização e conversão de 3000 páginas mensais de documentos em arquivos eletrônicos;</t>
  </si>
  <si>
    <t>Providenciar o extrato previdenciário individualizado do segurado;</t>
  </si>
  <si>
    <t>Providenciar baixa nos  equipamentos obsoletos do IMP</t>
  </si>
  <si>
    <t>Capacitar a equipe para utilização do sistema contratado para digitalização de documentos</t>
  </si>
  <si>
    <t>Implantar lembretes em computadores, apagadores banheiros visando economia de energia elétrica e água</t>
  </si>
  <si>
    <t>EVENTOS,  CURSOS E CAPACITAÇÃO - EDUCAÇÃO PREVIDENCIÁRIA</t>
  </si>
  <si>
    <t>Capacitar servidores que utilizam o COMPREV</t>
  </si>
  <si>
    <t>Eliminar retrabalhos na geração da folha de pagamentos do IMP</t>
  </si>
  <si>
    <t>Instruir portaria para conferência Patrimonial</t>
  </si>
  <si>
    <t>Envio DRAA</t>
  </si>
  <si>
    <t>ELABORAÇÃO / ALTERAÇÃO DE RESOLUÇÕES/PROCESSOS JURÍDICOS</t>
  </si>
  <si>
    <t>Promover o levantamento dos Processos Judiciais em nome do IMP</t>
  </si>
  <si>
    <t>Realizar a renovação da Locação imóvel onde está situado a sede do IMP</t>
  </si>
  <si>
    <t>AÇÃO CONTINUADA</t>
  </si>
  <si>
    <t>Concluído</t>
  </si>
  <si>
    <t>TIPO DE AÇÃO</t>
  </si>
  <si>
    <t>% REALIZADO</t>
  </si>
  <si>
    <t xml:space="preserve">% </t>
  </si>
  <si>
    <t>Encaminhar servidores do IMP para participarem do Congresso de RPPS - ABIPEM, ANEPREM, AMIPREM, Três Pontas.</t>
  </si>
  <si>
    <t>Instituto Municipal de Previdência dos Servidores Públicos de Itaúna</t>
  </si>
  <si>
    <t>CNPJ 00.124.513.0001/04 Telefone 37-3249-3799</t>
  </si>
  <si>
    <t>www.imp.mg.gov.br</t>
  </si>
  <si>
    <t>Atualizada até 30/9/19</t>
  </si>
  <si>
    <t>Verificar a necessidade de contratar 01 estagiário no IMP para realizar o trabalho de scanear</t>
  </si>
  <si>
    <t>Revisar a Política de Segurança da Informação</t>
  </si>
  <si>
    <t>Acompanhar ouvidoria do IMP através do site;</t>
  </si>
  <si>
    <t>Revisar o Código de Ética</t>
  </si>
  <si>
    <t>Elaboração de nova cartilha previdenciária</t>
  </si>
  <si>
    <t>Implementar através dos sistemas contratados o controle de arrecadação</t>
  </si>
  <si>
    <t>Acompanhar os processos de Compensação entre  RPPS</t>
  </si>
  <si>
    <t>Realizar audiência pública anual com os segurados, representantes do ente federativo (Poder Executivo e Legislativo) e a sociedade civil, para exposição e debates sobre o Relatório de Governança Corporativa, os resultados da Política de Investimentos e da Avaliação Atuarial.</t>
  </si>
  <si>
    <t>GERÊNCIA ADMINISTRATIVA</t>
  </si>
  <si>
    <t>Contratar Empresa que presta Serviços de Gestão Atuarial</t>
  </si>
  <si>
    <t>Realizar a Contratação de Assessoria de Investimentos</t>
  </si>
  <si>
    <t>Aquisição de equipamentos para nova sede</t>
  </si>
  <si>
    <t>Realizar encontro de Educação Previdenciária para os segurados</t>
  </si>
  <si>
    <t>Reativar o Programa de Pós aposentadoria e Envelhecimento Ativo</t>
  </si>
  <si>
    <t xml:space="preserve"> Realizar um Seminário dirigidos aos segurados, com conhecimentos básicos sobre as regras de acesso aos benefícios previdenciários.</t>
  </si>
  <si>
    <t>Reativar o  Programa de preparação para a aposentadoria PPA</t>
  </si>
  <si>
    <t xml:space="preserve">Buscar parcerias para realização do Encontro de Gestores e Conselheiros de RPPS </t>
  </si>
  <si>
    <t xml:space="preserve">Realizar o Encontro de Gestores e Conselheiros de RPPS </t>
  </si>
  <si>
    <t>Elaborar o relatório de Gestão Administrativa e divulgar</t>
  </si>
  <si>
    <t>Reativar a pesquisa de satisfação no Site</t>
  </si>
  <si>
    <t>Reativar a pesquisa de satisfação no IMP - Presencial</t>
  </si>
  <si>
    <t>CONTROLADORIA E OUVIDORIA DO IMP</t>
  </si>
  <si>
    <t>Criar a Gerência de Controle Interno</t>
  </si>
  <si>
    <t>Atualizar  a carta de serviços do IMP</t>
  </si>
  <si>
    <t>Elaboração e aprovação da Política de Investimentos para 2026</t>
  </si>
  <si>
    <t xml:space="preserve"> Reativar campanha “seja um conselheiro do IMP” através de material na internet, impressos e palestras.</t>
  </si>
  <si>
    <t>Revisar o Manual de Parcelamentos de débitos</t>
  </si>
  <si>
    <t>Revisar o Manual de cobrança de débitos em atraso</t>
  </si>
  <si>
    <t>Revisar o Manual de atendimento presencial e telefonico aos segurados</t>
  </si>
  <si>
    <t>Revisar o Manual de controle servidores licenciados, cedidos</t>
  </si>
  <si>
    <t>Revisar o Manual do DIPR - Demonstrativo de Informações Previdenciárias e Repasses</t>
  </si>
  <si>
    <t>Revisar o Manual do Almoxarifado</t>
  </si>
  <si>
    <t>Revisar o Manual do Patrimônio</t>
  </si>
  <si>
    <t>Revisar o Manual do Protocolo</t>
  </si>
  <si>
    <t>Revisar o Manual do COMPREV</t>
  </si>
  <si>
    <t xml:space="preserve">Revisar o Manual do Planejamento ORÇAMENTÁRIO </t>
  </si>
  <si>
    <t>Revisar o Manual do Fechamento Contábil</t>
  </si>
  <si>
    <t>Revisar os Manuais Compras e Licitações de acordo com Lei 14.133</t>
  </si>
  <si>
    <t>Revisar os Mapeamentos de Compras e Licitações de acordo com Lei 14.133</t>
  </si>
  <si>
    <t>Revisar o Mapeamento do DIPR - Demonstrativo de Informações Previdenciárias e Repasses</t>
  </si>
  <si>
    <t>Revisar o Mapeamento do Almoxarifado</t>
  </si>
  <si>
    <t>Revisar o Mapeamento do Patrimônio</t>
  </si>
  <si>
    <t>Revisar o Mapeamento do Protocolo</t>
  </si>
  <si>
    <t>Revisar o Mapeamento do COMPREV</t>
  </si>
  <si>
    <t>Revisar o Mapeamento do Planejamento Financeiro</t>
  </si>
  <si>
    <t>Revisar o Mapeamento do Fechamento Contábil</t>
  </si>
  <si>
    <t>Revisar o Mapeamento de Parcelamentos de débitos</t>
  </si>
  <si>
    <t>Revisar o Mapeamento de cobrança de débitos em atraso</t>
  </si>
  <si>
    <t>Revisar o Mapeamento de atendimento presencial e telefônico aos segurados</t>
  </si>
  <si>
    <t>Revisar o Mapeamento de controle servidores licenciados, cedidos</t>
  </si>
  <si>
    <t>Envio do DAIR - DEZEMBRO/2024</t>
  </si>
  <si>
    <t>Incrementar e acompanhar mensalmente o sistema de autoatendimento do segurado</t>
  </si>
  <si>
    <t>Providenciar Licitação para reforma da nova sede</t>
  </si>
  <si>
    <t>Realizar novo Contrato com a Universidades para Estágio de Estudantes</t>
  </si>
  <si>
    <t>Aquisição de materiais de papelaria e escritório para utilização no IMP durante o exercício 2026</t>
  </si>
  <si>
    <t>Aquisição de gêneros alimentícios, materiais de copa e cozinha e materiais de higiene e limpeza para utilização no IMP no exercício 2026</t>
  </si>
  <si>
    <t>Elaborar em dezembro o plano de ação anual para 2026;</t>
  </si>
  <si>
    <t>Realizar o controle de arrecadação mensal: Janeiro/2026</t>
  </si>
  <si>
    <t>Realizar o controle de arrecadação mensal: Fevereiro/2026</t>
  </si>
  <si>
    <t>Realizar o controle de arrecadação mensal: Março/2026</t>
  </si>
  <si>
    <t>Realizar o controle de arrecadação mensal: Abril/2026</t>
  </si>
  <si>
    <t>Realizar o controle de arrecadação mensal: Maio/2026</t>
  </si>
  <si>
    <t>Realizar o controle de arrecadação mensal: Junho/2026</t>
  </si>
  <si>
    <t>Realizar o controle de arrecadação mensal: Julho/2026</t>
  </si>
  <si>
    <t>Realizar o controle de arrecadação mensal: Agosto/2026</t>
  </si>
  <si>
    <t>Realizar o controle de arrecadação mensal: Setembro/2026</t>
  </si>
  <si>
    <t>Realizar o controle de arrecadação mensal: Outubro/2026</t>
  </si>
  <si>
    <t>Realizar o controle de arrecadação mensal: Novembro/2026</t>
  </si>
  <si>
    <t>Realizar o controle de arrecadação mensal: Dezembro/2026</t>
  </si>
  <si>
    <t>Envio do DAIR - JANEIRO/2026</t>
  </si>
  <si>
    <t>Envio do DAIR - FEVEREIRO/2026</t>
  </si>
  <si>
    <t>Envio do DAIR - MARÇO/2026</t>
  </si>
  <si>
    <t>Envio do DAIR - ABRIL/2026</t>
  </si>
  <si>
    <t>Envio do DAIR - MAIO/2026</t>
  </si>
  <si>
    <t>Envio do DAIR - JUNHO/2026</t>
  </si>
  <si>
    <t>Envio do DAIR - JULHO/2026</t>
  </si>
  <si>
    <t>Envio do DAIR - AGOSTO/2026</t>
  </si>
  <si>
    <t>Envio do DAIR - SETEMBRO/2026</t>
  </si>
  <si>
    <t>Envio do DAIR - OUTUBRO/2026</t>
  </si>
  <si>
    <t>Envio do DAIR - NOVEMBRO/2026</t>
  </si>
  <si>
    <t>Envio do DAIR - DEZEMBRO/2026</t>
  </si>
  <si>
    <t>Envio DIPR 1º Bimestre 2026</t>
  </si>
  <si>
    <t>Envio DIPR 2º Bimestre 2026</t>
  </si>
  <si>
    <t>Envio DIPR 3º Bimestre 2026</t>
  </si>
  <si>
    <t>Envio DIPR 4º Bimestre 2026</t>
  </si>
  <si>
    <t>Envio DIPR 5º Bimestre 2026</t>
  </si>
  <si>
    <t>Envio DIPR 6º Bimestre 2026</t>
  </si>
  <si>
    <t>Envio da DPIN - Política de Investimentos exercício 2026</t>
  </si>
  <si>
    <t>Envio Informações Contábeis (MSC - SICONFI) Janeiro/2026</t>
  </si>
  <si>
    <t>Envio Informações Contábeis (MSC - SICONFI) Fevereiro/2026</t>
  </si>
  <si>
    <t>Envio Informações Contábeis (MSC - SICONFI) Março/2026</t>
  </si>
  <si>
    <t>Envio Informações Contábeis (MSC - SICONFI) Abril/2026</t>
  </si>
  <si>
    <t>Envio Informações Contábeis (MSC - SICONFI) Maio/2026</t>
  </si>
  <si>
    <t>Envio Informações Contábeis (MSC - SICONFI) Junho/2026</t>
  </si>
  <si>
    <t>Envio Informações Contábeis (MSC - SICONFI) Julho/2026</t>
  </si>
  <si>
    <t>Envio Informações Contábeis (MSC - SICONFI) Agosto/2026</t>
  </si>
  <si>
    <t>Envio Informações Contábeis (MSC - SICONFI) Setembro/2026</t>
  </si>
  <si>
    <t>Envio Informações Contábeis (MSC - SICONFI) Outubro/2026</t>
  </si>
  <si>
    <t>Envio Informações Contábeis (MSC - SICONFI) Novembro/2026</t>
  </si>
  <si>
    <t>Envio Informações Contábeis (MSC - SICONFI) Dezembro/2026</t>
  </si>
  <si>
    <t>Implementar o registro de treinamentos a realizar vs. treinamentos realizados em 2026</t>
  </si>
  <si>
    <t>Renovar Contrato para fornecimento de Vale Transporte</t>
  </si>
  <si>
    <t>Realizar  o contrato com empresa ded Consultoria e Sistemas LTDA</t>
  </si>
  <si>
    <t>Realizar o curso de certificação para Dirigentes e Conselheiros e Pró-Gestão</t>
  </si>
  <si>
    <t>Publicação e envio para os segurados do Boletim Informativo anual-  2026</t>
  </si>
  <si>
    <t>Elaboração e divulgação do relatório de gestão Administrativa referente ao fechamento do ano de 2026</t>
  </si>
  <si>
    <t>Realizar o concurso do IMP</t>
  </si>
  <si>
    <t xml:space="preserve">ATUALIZAÇÃO DE MANUAIS </t>
  </si>
  <si>
    <t>ATUALIZAÇÃO DE MAPEAMENTOS</t>
  </si>
  <si>
    <t>31/03/202630/04/2026</t>
  </si>
  <si>
    <t>Envio Informações Contábeis (MSC - SICONFI) Dezembro/2025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</si>
</sst>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3E83C2"/>
        <bgColor indexed="64"/>
      </patternFill>
    </fill>
    <fill>
      <patternFill patternType="solid">
        <fgColor rgb="FF0101FF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rgb="FF45619F"/>
      </bottom>
      <diagonal/>
    </border>
    <border>
      <left style="medium">
        <color rgb="FF45619F"/>
      </left>
      <right/>
      <top style="medium">
        <color rgb="FF45619F"/>
      </top>
      <bottom style="medium">
        <color rgb="FF45619F"/>
      </bottom>
      <diagonal/>
    </border>
    <border>
      <left/>
      <right/>
      <top style="medium">
        <color rgb="FF45619F"/>
      </top>
      <bottom style="medium">
        <color rgb="FF45619F"/>
      </bottom>
      <diagonal/>
    </border>
    <border>
      <left style="medium">
        <color rgb="FF45619F"/>
      </left>
      <right/>
      <top style="medium">
        <color rgb="FF45619F"/>
      </top>
      <bottom/>
      <diagonal/>
    </border>
    <border>
      <left/>
      <right/>
      <top style="medium">
        <color rgb="FF45619F"/>
      </top>
      <bottom/>
      <diagonal/>
    </border>
    <border>
      <left/>
      <right style="medium">
        <color rgb="FF45619F"/>
      </right>
      <top style="medium">
        <color rgb="FF45619F"/>
      </top>
      <bottom/>
      <diagonal/>
    </border>
    <border>
      <left style="medium">
        <color rgb="FF45619F"/>
      </left>
      <right/>
      <top/>
      <bottom/>
      <diagonal/>
    </border>
    <border>
      <left/>
      <right style="medium">
        <color rgb="FF45619F"/>
      </right>
      <top/>
      <bottom/>
      <diagonal/>
    </border>
    <border>
      <left/>
      <right/>
      <top style="thin">
        <color rgb="FFDDEBF7"/>
      </top>
      <bottom style="thin">
        <color rgb="FFDDEBF7"/>
      </bottom>
      <diagonal/>
    </border>
    <border>
      <left style="thin">
        <color rgb="FFDDEBF7"/>
      </left>
      <right style="thin">
        <color rgb="FFDDEBF7"/>
      </right>
      <top style="thin">
        <color rgb="FFDDEBF7"/>
      </top>
      <bottom style="thin">
        <color rgb="FFDDEBF7"/>
      </bottom>
      <diagonal/>
    </border>
    <border>
      <left style="thin">
        <color rgb="FFDDEBF7"/>
      </left>
      <right/>
      <top/>
      <bottom/>
      <diagonal/>
    </border>
    <border>
      <left style="thin">
        <color rgb="FFDDEBF7"/>
      </left>
      <right style="thin">
        <color rgb="FFDDEBF7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 style="thin">
        <color theme="0"/>
      </left>
      <right/>
      <top/>
      <bottom/>
      <diagonal/>
    </border>
    <border>
      <left style="medium">
        <color rgb="FF45619F"/>
      </left>
      <right/>
      <top/>
      <bottom style="medium">
        <color rgb="FF45619F"/>
      </bottom>
      <diagonal/>
    </border>
    <border>
      <left/>
      <right style="medium">
        <color rgb="FF45619F"/>
      </right>
      <top/>
      <bottom style="medium">
        <color rgb="FF45619F"/>
      </bottom>
      <diagonal/>
    </border>
    <border>
      <left style="thin">
        <color rgb="FF45619F"/>
      </left>
      <right style="thin">
        <color rgb="FF45619F"/>
      </right>
      <top style="medium">
        <color rgb="FF45619F"/>
      </top>
      <bottom style="thin">
        <color rgb="FF45619F"/>
      </bottom>
      <diagonal/>
    </border>
    <border>
      <left style="thin">
        <color rgb="FF45619F"/>
      </left>
      <right style="medium">
        <color rgb="FF45619F"/>
      </right>
      <top style="medium">
        <color rgb="FF45619F"/>
      </top>
      <bottom style="thin">
        <color rgb="FF45619F"/>
      </bottom>
      <diagonal/>
    </border>
    <border>
      <left style="medium">
        <color rgb="FF45619F"/>
      </left>
      <right/>
      <top style="thin">
        <color rgb="FF45619F"/>
      </top>
      <bottom style="thin">
        <color rgb="FF45619F"/>
      </bottom>
      <diagonal/>
    </border>
    <border>
      <left/>
      <right/>
      <top style="thin">
        <color rgb="FF45619F"/>
      </top>
      <bottom style="thin">
        <color rgb="FF45619F"/>
      </bottom>
      <diagonal/>
    </border>
    <border>
      <left/>
      <right style="medium">
        <color rgb="FF45619F"/>
      </right>
      <top style="thin">
        <color rgb="FF45619F"/>
      </top>
      <bottom style="thin">
        <color rgb="FF45619F"/>
      </bottom>
      <diagonal/>
    </border>
    <border>
      <left style="medium">
        <color rgb="FF45619F"/>
      </left>
      <right/>
      <top style="thin">
        <color rgb="FF45619F"/>
      </top>
      <bottom/>
      <diagonal/>
    </border>
    <border>
      <left/>
      <right style="thin">
        <color rgb="FF45619F"/>
      </right>
      <top style="thin">
        <color rgb="FF45619F"/>
      </top>
      <bottom style="thin">
        <color rgb="FF45619F"/>
      </bottom>
      <diagonal/>
    </border>
    <border>
      <left style="thin">
        <color rgb="FF45619F"/>
      </left>
      <right style="thin">
        <color rgb="FF45619F"/>
      </right>
      <top style="thin">
        <color rgb="FF45619F"/>
      </top>
      <bottom style="thin">
        <color rgb="FF45619F"/>
      </bottom>
      <diagonal/>
    </border>
    <border>
      <left style="thin">
        <color rgb="FF45619F"/>
      </left>
      <right style="medium">
        <color rgb="FF45619F"/>
      </right>
      <top style="thin">
        <color rgb="FF45619F"/>
      </top>
      <bottom style="thin">
        <color rgb="FF45619F"/>
      </bottom>
      <diagonal/>
    </border>
    <border>
      <left style="medium">
        <color rgb="FF45619F"/>
      </left>
      <right/>
      <top/>
      <bottom style="thin">
        <color rgb="FF45619F"/>
      </bottom>
      <diagonal/>
    </border>
    <border>
      <left/>
      <right/>
      <top/>
      <bottom style="thin">
        <color rgb="FF45619F"/>
      </bottom>
      <diagonal/>
    </border>
    <border>
      <left/>
      <right/>
      <top style="thin">
        <color rgb="FF45619F"/>
      </top>
      <bottom/>
      <diagonal/>
    </border>
    <border>
      <left/>
      <right style="medium">
        <color rgb="FF45619F"/>
      </right>
      <top style="thin">
        <color rgb="FF45619F"/>
      </top>
      <bottom/>
      <diagonal/>
    </border>
    <border>
      <left/>
      <right style="thin">
        <color rgb="FF45619F"/>
      </right>
      <top style="thin">
        <color rgb="FF45619F"/>
      </top>
      <bottom/>
      <diagonal/>
    </border>
    <border>
      <left style="medium">
        <color rgb="FF45619F"/>
      </left>
      <right/>
      <top style="medium">
        <color rgb="FF45619F"/>
      </top>
      <bottom style="thin">
        <color rgb="FF45619F"/>
      </bottom>
      <diagonal/>
    </border>
    <border>
      <left/>
      <right/>
      <top style="medium">
        <color rgb="FF45619F"/>
      </top>
      <bottom style="thin">
        <color rgb="FF45619F"/>
      </bottom>
      <diagonal/>
    </border>
    <border>
      <left/>
      <right style="thin">
        <color rgb="FF45619F"/>
      </right>
      <top style="medium">
        <color rgb="FF45619F"/>
      </top>
      <bottom style="thin">
        <color rgb="FF45619F"/>
      </bottom>
      <diagonal/>
    </border>
    <border>
      <left/>
      <right style="medium">
        <color rgb="FF45619F"/>
      </right>
      <top/>
      <bottom style="thin">
        <color rgb="FF45619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Alignment="1">
      <alignment wrapText="1"/>
    </xf>
    <xf numFmtId="0" fontId="0" fillId="4" borderId="4" xfId="0" applyFill="1" applyBorder="1" applyAlignment="1">
      <alignment wrapText="1"/>
    </xf>
    <xf numFmtId="0" fontId="4" fillId="4" borderId="5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wrapText="1"/>
    </xf>
    <xf numFmtId="0" fontId="0" fillId="5" borderId="5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2" fillId="0" borderId="0" xfId="0" applyFont="1" applyAlignment="1">
      <alignment horizontal="left"/>
    </xf>
    <xf numFmtId="0" fontId="0" fillId="4" borderId="7" xfId="0" applyFill="1" applyBorder="1" applyAlignment="1">
      <alignment wrapText="1"/>
    </xf>
    <xf numFmtId="2" fontId="5" fillId="6" borderId="0" xfId="0" applyNumberFormat="1" applyFont="1" applyFill="1" applyAlignment="1">
      <alignment horizontal="center" vertical="center" wrapText="1"/>
    </xf>
    <xf numFmtId="0" fontId="0" fillId="4" borderId="8" xfId="0" applyFill="1" applyBorder="1" applyAlignment="1">
      <alignment wrapText="1"/>
    </xf>
    <xf numFmtId="0" fontId="0" fillId="5" borderId="7" xfId="0" applyFill="1" applyBorder="1" applyAlignment="1">
      <alignment wrapText="1"/>
    </xf>
    <xf numFmtId="0" fontId="0" fillId="5" borderId="0" xfId="0" applyFill="1" applyAlignment="1">
      <alignment wrapText="1"/>
    </xf>
    <xf numFmtId="9" fontId="7" fillId="2" borderId="10" xfId="1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8" xfId="0" applyFill="1" applyBorder="1" applyAlignment="1">
      <alignment wrapText="1"/>
    </xf>
    <xf numFmtId="0" fontId="4" fillId="4" borderId="0" xfId="0" applyFont="1" applyFill="1" applyAlignment="1">
      <alignment horizontal="center" vertical="center" wrapText="1"/>
    </xf>
    <xf numFmtId="9" fontId="7" fillId="7" borderId="10" xfId="1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9" fontId="8" fillId="8" borderId="0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9" fontId="7" fillId="9" borderId="12" xfId="1" applyFont="1" applyFill="1" applyBorder="1" applyAlignment="1">
      <alignment horizontal="center" vertical="center" wrapText="1"/>
    </xf>
    <xf numFmtId="9" fontId="7" fillId="10" borderId="0" xfId="0" applyNumberFormat="1" applyFont="1" applyFill="1" applyAlignment="1">
      <alignment horizontal="center" vertical="center" wrapText="1"/>
    </xf>
    <xf numFmtId="0" fontId="6" fillId="5" borderId="13" xfId="0" applyFont="1" applyFill="1" applyBorder="1" applyAlignment="1">
      <alignment horizontal="right" vertical="center" wrapText="1"/>
    </xf>
    <xf numFmtId="0" fontId="0" fillId="5" borderId="14" xfId="0" applyFill="1" applyBorder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0" fillId="4" borderId="15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4" borderId="16" xfId="0" applyFill="1" applyBorder="1" applyAlignment="1">
      <alignment wrapText="1"/>
    </xf>
    <xf numFmtId="0" fontId="0" fillId="5" borderId="15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5" borderId="16" xfId="0" applyFill="1" applyBorder="1" applyAlignment="1">
      <alignment wrapText="1"/>
    </xf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9" fillId="11" borderId="17" xfId="0" applyFont="1" applyFill="1" applyBorder="1" applyAlignment="1">
      <alignment horizontal="center" vertical="center" wrapText="1"/>
    </xf>
    <xf numFmtId="0" fontId="9" fillId="11" borderId="18" xfId="0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14" fontId="10" fillId="0" borderId="24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9" fontId="10" fillId="0" borderId="24" xfId="1" applyFont="1" applyFill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0" fillId="13" borderId="0" xfId="0" applyFill="1"/>
    <xf numFmtId="0" fontId="10" fillId="14" borderId="25" xfId="0" applyFont="1" applyFill="1" applyBorder="1" applyAlignment="1">
      <alignment horizontal="center" vertical="center" wrapText="1"/>
    </xf>
    <xf numFmtId="14" fontId="12" fillId="14" borderId="24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right" vertical="center" wrapText="1"/>
    </xf>
    <xf numFmtId="0" fontId="6" fillId="5" borderId="9" xfId="0" applyFont="1" applyFill="1" applyBorder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0" fillId="5" borderId="0" xfId="0" applyFill="1" applyAlignment="1">
      <alignment horizontal="right" vertical="center" wrapText="1"/>
    </xf>
    <xf numFmtId="0" fontId="13" fillId="0" borderId="0" xfId="0" applyFont="1"/>
    <xf numFmtId="0" fontId="10" fillId="0" borderId="0" xfId="0" applyFont="1" applyAlignment="1">
      <alignment horizontal="center"/>
    </xf>
    <xf numFmtId="14" fontId="10" fillId="14" borderId="24" xfId="0" applyNumberFormat="1" applyFont="1" applyFill="1" applyBorder="1" applyAlignment="1">
      <alignment horizontal="center" vertical="center" wrapText="1"/>
    </xf>
    <xf numFmtId="0" fontId="10" fillId="14" borderId="24" xfId="0" applyFont="1" applyFill="1" applyBorder="1" applyAlignment="1">
      <alignment horizontal="center" vertical="center" wrapText="1"/>
    </xf>
    <xf numFmtId="9" fontId="10" fillId="14" borderId="24" xfId="1" applyFont="1" applyFill="1" applyBorder="1" applyAlignment="1">
      <alignment horizontal="center" vertical="center" wrapText="1"/>
    </xf>
    <xf numFmtId="0" fontId="10" fillId="14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4" borderId="0" xfId="0" applyFill="1"/>
    <xf numFmtId="14" fontId="10" fillId="0" borderId="19" xfId="0" applyNumberFormat="1" applyFont="1" applyBorder="1" applyAlignment="1">
      <alignment horizontal="left" vertical="center" wrapText="1"/>
    </xf>
    <xf numFmtId="14" fontId="10" fillId="0" borderId="20" xfId="0" applyNumberFormat="1" applyFont="1" applyBorder="1" applyAlignment="1">
      <alignment horizontal="left" vertical="center" wrapText="1"/>
    </xf>
    <xf numFmtId="14" fontId="10" fillId="0" borderId="23" xfId="0" applyNumberFormat="1" applyFont="1" applyBorder="1" applyAlignment="1">
      <alignment horizontal="left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14" fontId="10" fillId="0" borderId="22" xfId="0" applyNumberFormat="1" applyFont="1" applyBorder="1" applyAlignment="1">
      <alignment horizontal="left" vertical="center" wrapText="1"/>
    </xf>
    <xf numFmtId="14" fontId="10" fillId="0" borderId="28" xfId="0" applyNumberFormat="1" applyFont="1" applyBorder="1" applyAlignment="1">
      <alignment horizontal="left" vertical="center" wrapText="1"/>
    </xf>
    <xf numFmtId="14" fontId="10" fillId="0" borderId="30" xfId="0" applyNumberFormat="1" applyFont="1" applyBorder="1" applyAlignment="1">
      <alignment horizontal="left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3" borderId="34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9" fillId="11" borderId="31" xfId="0" applyFont="1" applyFill="1" applyBorder="1" applyAlignment="1">
      <alignment horizontal="center" vertical="center" wrapText="1"/>
    </xf>
    <xf numFmtId="0" fontId="9" fillId="11" borderId="32" xfId="0" applyFont="1" applyFill="1" applyBorder="1" applyAlignment="1">
      <alignment horizontal="center" vertical="center" wrapText="1"/>
    </xf>
    <xf numFmtId="0" fontId="9" fillId="11" borderId="33" xfId="0" applyFont="1" applyFill="1" applyBorder="1" applyAlignment="1">
      <alignment horizontal="center" vertical="center" wrapText="1"/>
    </xf>
    <xf numFmtId="0" fontId="9" fillId="12" borderId="19" xfId="0" applyFont="1" applyFill="1" applyBorder="1" applyAlignment="1">
      <alignment horizontal="center" vertical="center" wrapText="1"/>
    </xf>
    <xf numFmtId="0" fontId="9" fillId="12" borderId="20" xfId="0" applyFont="1" applyFill="1" applyBorder="1" applyAlignment="1">
      <alignment horizontal="center" vertical="center" wrapText="1"/>
    </xf>
    <xf numFmtId="0" fontId="9" fillId="12" borderId="2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10" fillId="0" borderId="19" xfId="0" applyNumberFormat="1" applyFont="1" applyBorder="1" applyAlignment="1">
      <alignment horizontal="left" vertical="justify" wrapText="1"/>
    </xf>
    <xf numFmtId="14" fontId="10" fillId="0" borderId="20" xfId="0" applyNumberFormat="1" applyFont="1" applyBorder="1" applyAlignment="1">
      <alignment horizontal="left" vertical="justify" wrapText="1"/>
    </xf>
    <xf numFmtId="14" fontId="10" fillId="0" borderId="23" xfId="0" applyNumberFormat="1" applyFont="1" applyBorder="1" applyAlignment="1">
      <alignment horizontal="left" vertical="justify" wrapText="1"/>
    </xf>
    <xf numFmtId="14" fontId="10" fillId="14" borderId="19" xfId="0" applyNumberFormat="1" applyFont="1" applyFill="1" applyBorder="1" applyAlignment="1">
      <alignment horizontal="left" vertical="center" wrapText="1"/>
    </xf>
    <xf numFmtId="14" fontId="10" fillId="14" borderId="20" xfId="0" applyNumberFormat="1" applyFont="1" applyFill="1" applyBorder="1" applyAlignment="1">
      <alignment horizontal="left" vertical="center" wrapText="1"/>
    </xf>
    <xf numFmtId="14" fontId="10" fillId="14" borderId="23" xfId="0" applyNumberFormat="1" applyFont="1" applyFill="1" applyBorder="1" applyAlignment="1">
      <alignment horizontal="left" vertical="center" wrapText="1"/>
    </xf>
    <xf numFmtId="0" fontId="0" fillId="5" borderId="13" xfId="0" applyFill="1" applyBorder="1" applyAlignment="1">
      <alignment horizontal="right" vertical="center" wrapText="1"/>
    </xf>
    <xf numFmtId="14" fontId="10" fillId="14" borderId="22" xfId="0" applyNumberFormat="1" applyFont="1" applyFill="1" applyBorder="1" applyAlignment="1">
      <alignment horizontal="left" vertical="center" wrapText="1"/>
    </xf>
    <xf numFmtId="14" fontId="10" fillId="14" borderId="28" xfId="0" applyNumberFormat="1" applyFont="1" applyFill="1" applyBorder="1" applyAlignment="1">
      <alignment horizontal="left" vertical="center" wrapText="1"/>
    </xf>
    <xf numFmtId="14" fontId="10" fillId="14" borderId="30" xfId="0" applyNumberFormat="1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</cellXfs>
  <cellStyles count="2">
    <cellStyle name="Normal" xfId="0" builtinId="0"/>
    <cellStyle name="Porcentagem" xfId="1" builtinId="5"/>
  </cellStyles>
  <dxfs count="78"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  <dxf>
      <font>
        <b/>
        <i val="0"/>
        <color theme="0"/>
      </font>
      <fill>
        <patternFill>
          <bgColor rgb="FF0070C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</font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BR"/>
              <a:t>PLANEJAMENTO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3DF-4AD1-8113-B5AB1CD5BBF8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DF-4AD1-8113-B5AB1CD5BBF8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DF-4AD1-8113-B5AB1CD5BBF8}"/>
              </c:ext>
            </c:extLst>
          </c:dPt>
          <c:dLbls>
            <c:dLbl>
              <c:idx val="0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DF-4AD1-8113-B5AB1CD5BBF8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3DF-4AD1-8113-B5AB1CD5BBF8}"/>
                </c:ext>
              </c:extLst>
            </c:dLbl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3DF-4AD1-8113-B5AB1CD5BBF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'AÇÕES DIVERSAS'!$G$9:$G$11</c:f>
              <c:strCache>
                <c:ptCount val="3"/>
                <c:pt idx="0">
                  <c:v>Concluídas</c:v>
                </c:pt>
                <c:pt idx="1">
                  <c:v>Atrasadas</c:v>
                </c:pt>
                <c:pt idx="2">
                  <c:v>Em Andamento</c:v>
                </c:pt>
              </c:strCache>
            </c:strRef>
          </c:cat>
          <c:val>
            <c:numRef>
              <c:f>'AÇÕES DIVERSAS'!$I$9:$I$11</c:f>
              <c:numCache>
                <c:formatCode>0%</c:formatCode>
                <c:ptCount val="3"/>
                <c:pt idx="0">
                  <c:v>5.6451612903225805E-2</c:v>
                </c:pt>
                <c:pt idx="1">
                  <c:v>0</c:v>
                </c:pt>
                <c:pt idx="2">
                  <c:v>0.94354838709677424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3DF-4AD1-8113-B5AB1CD5BB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8" footer="0.31496062000000008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228600</xdr:colOff>
      <xdr:row>7</xdr:row>
      <xdr:rowOff>9525</xdr:rowOff>
    </xdr:from>
    <xdr:to>
      <xdr:col>11</xdr:col>
      <xdr:colOff>1590675</xdr:colOff>
      <xdr:row>15</xdr:row>
      <xdr:rowOff>85725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257175</xdr:colOff>
      <xdr:row>7</xdr:row>
      <xdr:rowOff>180975</xdr:rowOff>
    </xdr:from>
    <xdr:to>
      <xdr:col>1</xdr:col>
      <xdr:colOff>790575</xdr:colOff>
      <xdr:row>13</xdr:row>
      <xdr:rowOff>19050</xdr:rowOff>
    </xdr:to>
    <xdr:pic>
      <xdr:nvPicPr>
        <xdr:cNvPr id="3" name="Imagem 2" descr="C:\Users\heli.maia.000.001.002.003.004.005.006\Desktop\LOGO IMP 2018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57275"/>
          <a:ext cx="1143000" cy="1000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841375</xdr:colOff>
      <xdr:row>1</xdr:row>
      <xdr:rowOff>66675</xdr:rowOff>
    </xdr:from>
    <xdr:to>
      <xdr:col>0</xdr:col>
      <xdr:colOff>1647825</xdr:colOff>
      <xdr:row>5</xdr:row>
      <xdr:rowOff>142875</xdr:rowOff>
    </xdr:to>
    <xdr:pic>
      <xdr:nvPicPr>
        <xdr:cNvPr id="5" name="Imagem 5" descr="LOGO IMP 201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375" y="257175"/>
          <a:ext cx="80645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357344</xdr:colOff>
      <xdr:row>0</xdr:row>
      <xdr:rowOff>142876</xdr:rowOff>
    </xdr:from>
    <xdr:to>
      <xdr:col>11</xdr:col>
      <xdr:colOff>473869</xdr:colOff>
      <xdr:row>5</xdr:row>
      <xdr:rowOff>28576</xdr:rowOff>
    </xdr:to>
    <xdr:pic>
      <xdr:nvPicPr>
        <xdr:cNvPr id="6" name="Imagem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0694" y="142876"/>
          <a:ext cx="119285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809625</xdr:colOff>
      <xdr:row>0</xdr:row>
      <xdr:rowOff>76200</xdr:rowOff>
    </xdr:from>
    <xdr:to>
      <xdr:col>2</xdr:col>
      <xdr:colOff>701675</xdr:colOff>
      <xdr:row>4</xdr:row>
      <xdr:rowOff>152400</xdr:rowOff>
    </xdr:to>
    <xdr:pic>
      <xdr:nvPicPr>
        <xdr:cNvPr id="7" name="Imagem 5" descr="LOGO IMP 201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" y="76200"/>
          <a:ext cx="80645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0"/>
  <sheetViews>
    <sheetView tabSelected="1" topLeftCell="A199" zoomScaleNormal="100" workbookViewId="0">
      <selection activeCell="E147" sqref="E147"/>
    </sheetView>
  </sheetViews>
  <sheetFormatPr defaultRowHeight="15" x14ac:dyDescent="0.25"/>
  <cols>
    <col min="2" max="2" width="13.7109375" customWidth="1"/>
    <col min="3" max="3" width="52.5703125" customWidth="1"/>
    <col min="4" max="4" width="16.28515625" customWidth="1"/>
    <col min="5" max="5" width="11.28515625" bestFit="1" customWidth="1"/>
    <col min="6" max="6" width="11.42578125" customWidth="1"/>
    <col min="7" max="8" width="19.140625" customWidth="1"/>
    <col min="9" max="9" width="11.5703125" customWidth="1"/>
    <col min="11" max="11" width="16.140625" bestFit="1" customWidth="1"/>
    <col min="12" max="12" width="24.28515625" customWidth="1"/>
  </cols>
  <sheetData>
    <row r="1" spans="1:13" x14ac:dyDescent="0.25">
      <c r="C1" s="49"/>
    </row>
    <row r="2" spans="1:13" x14ac:dyDescent="0.25">
      <c r="B2" s="93" t="s">
        <v>93</v>
      </c>
      <c r="C2" s="93"/>
      <c r="D2" s="93"/>
      <c r="E2" s="93"/>
      <c r="F2" s="93"/>
      <c r="G2" s="93"/>
      <c r="H2" s="93"/>
      <c r="I2" s="93"/>
      <c r="J2" s="93"/>
      <c r="K2" s="93"/>
    </row>
    <row r="3" spans="1:13" x14ac:dyDescent="0.25">
      <c r="B3" s="94" t="s">
        <v>94</v>
      </c>
      <c r="C3" s="94"/>
      <c r="D3" s="94"/>
      <c r="E3" s="94"/>
      <c r="F3" s="94"/>
      <c r="G3" s="94"/>
      <c r="H3" s="94"/>
      <c r="I3" s="94"/>
      <c r="J3" s="94"/>
      <c r="K3" s="94"/>
    </row>
    <row r="4" spans="1:13" x14ac:dyDescent="0.25">
      <c r="B4" s="95" t="s">
        <v>95</v>
      </c>
      <c r="C4" s="95"/>
      <c r="D4" s="95"/>
      <c r="E4" s="95"/>
      <c r="F4" s="95"/>
      <c r="G4" s="95"/>
      <c r="H4" s="95"/>
      <c r="I4" s="95"/>
      <c r="J4" s="95"/>
      <c r="K4" s="95"/>
    </row>
    <row r="5" spans="1:13" x14ac:dyDescent="0.25">
      <c r="C5" s="50"/>
      <c r="D5" s="50"/>
      <c r="E5" s="50"/>
      <c r="F5" s="50"/>
      <c r="G5" s="50"/>
      <c r="H5" s="50"/>
      <c r="I5" s="50"/>
      <c r="J5" s="50"/>
      <c r="K5" s="50"/>
    </row>
    <row r="7" spans="1:13" ht="15.75" thickBot="1" x14ac:dyDescent="0.3">
      <c r="C7" t="s">
        <v>96</v>
      </c>
    </row>
    <row r="8" spans="1:13" x14ac:dyDescent="0.25">
      <c r="A8" s="2"/>
      <c r="B8" s="3"/>
      <c r="C8" s="3" t="s">
        <v>1</v>
      </c>
      <c r="D8" s="4"/>
      <c r="E8" s="5"/>
      <c r="F8" s="5"/>
      <c r="G8" s="5"/>
      <c r="H8" s="5"/>
      <c r="I8" s="5"/>
      <c r="J8" s="5"/>
      <c r="K8" s="5"/>
      <c r="L8" s="6"/>
      <c r="M8" s="7" t="s">
        <v>2</v>
      </c>
    </row>
    <row r="9" spans="1:13" ht="15.75" x14ac:dyDescent="0.25">
      <c r="A9" s="8"/>
      <c r="B9" s="16"/>
      <c r="C9" s="9">
        <f ca="1">IFERROR(C13/C11,0)</f>
        <v>0.11401073050148741</v>
      </c>
      <c r="D9" s="11"/>
      <c r="E9" s="12"/>
      <c r="F9" s="46"/>
      <c r="G9" s="46" t="s">
        <v>3</v>
      </c>
      <c r="H9" s="46"/>
      <c r="I9" s="13">
        <f ca="1">J9/J12</f>
        <v>5.6451612903225805E-2</v>
      </c>
      <c r="J9" s="14">
        <f ca="1">COUNTIF(K19:K1048576,"Concluída")</f>
        <v>7</v>
      </c>
      <c r="K9" s="12"/>
      <c r="L9" s="15"/>
      <c r="M9" s="7" t="s">
        <v>4</v>
      </c>
    </row>
    <row r="10" spans="1:13" ht="15.75" x14ac:dyDescent="0.25">
      <c r="A10" s="8"/>
      <c r="B10" s="16"/>
      <c r="C10" s="16" t="s">
        <v>5</v>
      </c>
      <c r="D10" s="11"/>
      <c r="E10" s="12"/>
      <c r="F10" s="46"/>
      <c r="G10" s="46" t="s">
        <v>6</v>
      </c>
      <c r="H10" s="46"/>
      <c r="I10" s="17">
        <f ca="1">J10/J12</f>
        <v>0</v>
      </c>
      <c r="J10" s="18">
        <f ca="1">COUNTIF(K19:K1048576,"Atrasada")</f>
        <v>0</v>
      </c>
      <c r="K10" s="12"/>
      <c r="L10" s="15"/>
      <c r="M10" s="7" t="s">
        <v>7</v>
      </c>
    </row>
    <row r="11" spans="1:13" ht="15" customHeight="1" x14ac:dyDescent="0.25">
      <c r="A11" s="8"/>
      <c r="B11" s="16"/>
      <c r="C11" s="19">
        <f>IFERROR(SUM(J19:J1048576)/COUNTA(J19:J1048576),0)</f>
        <v>1</v>
      </c>
      <c r="D11" s="11"/>
      <c r="E11" s="12"/>
      <c r="F11" s="46"/>
      <c r="G11" s="46" t="s">
        <v>8</v>
      </c>
      <c r="H11" s="47"/>
      <c r="I11" s="21">
        <f ca="1">J11/J12</f>
        <v>0.94354838709677424</v>
      </c>
      <c r="J11" s="14">
        <f ca="1">COUNTIF(K19:K1048576,"Em Andamento")</f>
        <v>117</v>
      </c>
      <c r="K11" s="12"/>
      <c r="L11" s="15"/>
      <c r="M11" s="20" t="s">
        <v>8</v>
      </c>
    </row>
    <row r="12" spans="1:13" ht="15" customHeight="1" x14ac:dyDescent="0.25">
      <c r="A12" s="8"/>
      <c r="B12" s="16"/>
      <c r="C12" s="16" t="s">
        <v>88</v>
      </c>
      <c r="D12" s="11"/>
      <c r="E12" s="12"/>
      <c r="F12" s="25"/>
      <c r="G12" s="89" t="s">
        <v>11</v>
      </c>
      <c r="H12" s="89"/>
      <c r="I12" s="89"/>
      <c r="J12" s="14">
        <f ca="1">SUM(J9:J11)</f>
        <v>124</v>
      </c>
      <c r="K12" s="12"/>
      <c r="L12" s="15"/>
      <c r="M12" s="7" t="s">
        <v>9</v>
      </c>
    </row>
    <row r="13" spans="1:13" ht="15" customHeight="1" x14ac:dyDescent="0.25">
      <c r="A13" s="8"/>
      <c r="B13" s="16"/>
      <c r="C13" s="22">
        <f ca="1">IFERROR(SUM(I19:I1048576)/COUNTA(H19:H1048576),0)</f>
        <v>0.11401073050148741</v>
      </c>
      <c r="D13" s="11"/>
      <c r="E13" s="12"/>
      <c r="F13" s="23"/>
      <c r="G13" s="23"/>
      <c r="H13" s="45"/>
      <c r="I13" s="25"/>
      <c r="J13" s="18"/>
      <c r="K13" s="12"/>
      <c r="L13" s="15"/>
      <c r="M13" s="7" t="s">
        <v>10</v>
      </c>
    </row>
    <row r="14" spans="1:13" ht="15" customHeight="1" x14ac:dyDescent="0.25">
      <c r="A14" s="8"/>
      <c r="B14" s="16"/>
      <c r="C14" s="10"/>
      <c r="D14" s="11"/>
      <c r="E14" s="12"/>
      <c r="F14" s="23"/>
      <c r="G14" s="23"/>
      <c r="H14" s="45"/>
      <c r="I14" s="25"/>
      <c r="J14" s="24"/>
      <c r="K14" s="12"/>
      <c r="L14" s="15"/>
    </row>
    <row r="15" spans="1:13" x14ac:dyDescent="0.25">
      <c r="A15" s="8"/>
      <c r="B15" s="16"/>
      <c r="C15" s="10"/>
      <c r="D15" s="11"/>
      <c r="E15" s="12"/>
      <c r="F15" s="89"/>
      <c r="G15" s="89"/>
      <c r="H15" s="48"/>
      <c r="I15" s="25"/>
      <c r="J15" s="18"/>
      <c r="K15" s="12"/>
      <c r="L15" s="15"/>
    </row>
    <row r="16" spans="1:13" ht="15.75" thickBot="1" x14ac:dyDescent="0.3">
      <c r="A16" s="26"/>
      <c r="B16" s="27"/>
      <c r="C16" s="28"/>
      <c r="D16" s="29"/>
      <c r="E16" s="30"/>
      <c r="F16" s="30"/>
      <c r="G16" s="30"/>
      <c r="H16" s="30"/>
      <c r="I16" s="30"/>
      <c r="J16" s="30"/>
      <c r="K16" s="30"/>
      <c r="L16" s="31"/>
    </row>
    <row r="17" spans="1:16" ht="15.75" thickBo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6" ht="45" x14ac:dyDescent="0.25">
      <c r="A18" s="72" t="s">
        <v>12</v>
      </c>
      <c r="B18" s="73"/>
      <c r="C18" s="74"/>
      <c r="D18" s="34" t="s">
        <v>13</v>
      </c>
      <c r="E18" s="34" t="s">
        <v>14</v>
      </c>
      <c r="F18" s="34" t="s">
        <v>87</v>
      </c>
      <c r="G18" s="34" t="s">
        <v>15</v>
      </c>
      <c r="H18" s="34" t="s">
        <v>90</v>
      </c>
      <c r="I18" s="34" t="s">
        <v>91</v>
      </c>
      <c r="J18" s="34" t="s">
        <v>16</v>
      </c>
      <c r="K18" s="34" t="s">
        <v>17</v>
      </c>
      <c r="L18" s="35" t="s">
        <v>18</v>
      </c>
      <c r="M18" s="36"/>
    </row>
    <row r="19" spans="1:16" s="32" customFormat="1" x14ac:dyDescent="0.25">
      <c r="A19" s="69" t="s">
        <v>19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2"/>
      <c r="M19" s="37"/>
    </row>
    <row r="20" spans="1:16" s="32" customFormat="1" ht="43.5" customHeight="1" x14ac:dyDescent="0.25">
      <c r="A20" s="86" t="s">
        <v>148</v>
      </c>
      <c r="B20" s="87"/>
      <c r="C20" s="88"/>
      <c r="D20" s="38">
        <v>46023</v>
      </c>
      <c r="E20" s="38">
        <v>46387</v>
      </c>
      <c r="F20" s="39"/>
      <c r="G20" s="38"/>
      <c r="H20" s="40">
        <f ca="1">IF(I20&gt;100%,(I20-100%)*-1,I20)</f>
        <v>0.24725274725274726</v>
      </c>
      <c r="I20" s="40">
        <f t="shared" ref="I20" ca="1" si="0">(TODAY()-D20)/(E20-D20)</f>
        <v>0.24725274725274726</v>
      </c>
      <c r="J20" s="40">
        <v>1</v>
      </c>
      <c r="K20" s="39" t="str">
        <f ca="1">IF(F20="",IF(G20="",IF(TODAY()&gt;E20,"Atrasada","Em Andamento"),"Concluída"),"Continuada")</f>
        <v>Em Andamento</v>
      </c>
      <c r="L20" s="41"/>
      <c r="M20" s="37"/>
      <c r="P20"/>
    </row>
    <row r="21" spans="1:16" s="32" customFormat="1" x14ac:dyDescent="0.25">
      <c r="A21" s="78" t="s">
        <v>20</v>
      </c>
      <c r="B21" s="79"/>
      <c r="C21" s="79"/>
      <c r="D21" s="79"/>
      <c r="E21" s="79"/>
      <c r="F21" s="79"/>
      <c r="G21" s="79"/>
      <c r="H21" s="79"/>
      <c r="I21" s="79"/>
      <c r="J21" s="79"/>
      <c r="K21" s="79"/>
      <c r="L21" s="80"/>
      <c r="M21" s="37"/>
    </row>
    <row r="22" spans="1:16" s="32" customFormat="1" ht="15" customHeight="1" x14ac:dyDescent="0.25">
      <c r="A22" s="69" t="s">
        <v>21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1"/>
      <c r="M22" s="37"/>
    </row>
    <row r="23" spans="1:16" s="32" customFormat="1" ht="38.25" customHeight="1" x14ac:dyDescent="0.25">
      <c r="A23" s="86" t="s">
        <v>149</v>
      </c>
      <c r="B23" s="87"/>
      <c r="C23" s="88"/>
      <c r="D23" s="38">
        <v>46054</v>
      </c>
      <c r="E23" s="38">
        <v>46387</v>
      </c>
      <c r="F23" s="39"/>
      <c r="G23" s="38"/>
      <c r="H23" s="40">
        <f t="shared" ref="H23:H29" si="1">IF(I23&gt;100%,(I23-100%)*-1,I23)</f>
        <v>1</v>
      </c>
      <c r="I23" s="40">
        <f>J23</f>
        <v>1</v>
      </c>
      <c r="J23" s="40">
        <v>1</v>
      </c>
      <c r="K23" s="39" t="str">
        <f t="shared" ref="K23:K35" ca="1" si="2">IF(F23="",IF(G23="",IF(TODAY()&gt;E23,"Atrasada","Em Andamento"),"Concluída"),"Continuada")</f>
        <v>Em Andamento</v>
      </c>
      <c r="L23" s="43"/>
      <c r="M23" s="37"/>
      <c r="P23"/>
    </row>
    <row r="24" spans="1:16" s="32" customFormat="1" ht="38.25" customHeight="1" x14ac:dyDescent="0.25">
      <c r="A24" s="86" t="s">
        <v>198</v>
      </c>
      <c r="B24" s="87"/>
      <c r="C24" s="88"/>
      <c r="D24" s="38">
        <v>46054</v>
      </c>
      <c r="E24" s="38">
        <v>46234</v>
      </c>
      <c r="F24" s="39"/>
      <c r="G24" s="38"/>
      <c r="H24" s="40">
        <f t="shared" ref="H24" si="3">IF(I24&gt;100%,(I24-100%)*-1,I24)</f>
        <v>1</v>
      </c>
      <c r="I24" s="40">
        <f>J24</f>
        <v>1</v>
      </c>
      <c r="J24" s="40">
        <v>1</v>
      </c>
      <c r="K24" s="39" t="str">
        <f t="shared" ref="K24" ca="1" si="4">IF(F24="",IF(G24="",IF(TODAY()&gt;E24,"Atrasada","Em Andamento"),"Concluída"),"Continuada")</f>
        <v>Em Andamento</v>
      </c>
      <c r="L24" s="43"/>
      <c r="M24" s="37"/>
      <c r="P24"/>
    </row>
    <row r="25" spans="1:16" s="32" customFormat="1" ht="38.25" customHeight="1" x14ac:dyDescent="0.25">
      <c r="A25" s="86" t="s">
        <v>106</v>
      </c>
      <c r="B25" s="87"/>
      <c r="C25" s="88"/>
      <c r="D25" s="38">
        <v>46054</v>
      </c>
      <c r="E25" s="51">
        <v>46387</v>
      </c>
      <c r="F25" s="39"/>
      <c r="G25" s="38"/>
      <c r="H25" s="40">
        <f t="shared" si="1"/>
        <v>1</v>
      </c>
      <c r="I25" s="40">
        <v>1</v>
      </c>
      <c r="J25" s="40">
        <v>1</v>
      </c>
      <c r="K25" s="39" t="str">
        <f t="shared" ca="1" si="2"/>
        <v>Em Andamento</v>
      </c>
      <c r="L25" s="43"/>
      <c r="M25" s="37"/>
    </row>
    <row r="26" spans="1:16" s="32" customFormat="1" ht="38.25" customHeight="1" x14ac:dyDescent="0.25">
      <c r="A26" s="86" t="s">
        <v>151</v>
      </c>
      <c r="B26" s="87"/>
      <c r="C26" s="88"/>
      <c r="D26" s="38">
        <v>46054</v>
      </c>
      <c r="E26" s="38">
        <v>46326</v>
      </c>
      <c r="F26" s="39"/>
      <c r="G26" s="38"/>
      <c r="H26" s="40">
        <f t="shared" si="1"/>
        <v>1</v>
      </c>
      <c r="I26" s="40">
        <v>1</v>
      </c>
      <c r="J26" s="40">
        <v>1</v>
      </c>
      <c r="K26" s="39" t="str">
        <f t="shared" ca="1" si="2"/>
        <v>Em Andamento</v>
      </c>
      <c r="L26" s="43"/>
      <c r="M26" s="37"/>
    </row>
    <row r="27" spans="1:16" s="32" customFormat="1" ht="38.25" customHeight="1" x14ac:dyDescent="0.25">
      <c r="A27" s="86" t="s">
        <v>152</v>
      </c>
      <c r="B27" s="87"/>
      <c r="C27" s="88"/>
      <c r="D27" s="38">
        <v>46054</v>
      </c>
      <c r="E27" s="38">
        <v>46326</v>
      </c>
      <c r="F27" s="39"/>
      <c r="G27" s="38"/>
      <c r="H27" s="40">
        <f t="shared" si="1"/>
        <v>1</v>
      </c>
      <c r="I27" s="40">
        <v>1</v>
      </c>
      <c r="J27" s="40">
        <v>1</v>
      </c>
      <c r="K27" s="39" t="str">
        <f t="shared" ca="1" si="2"/>
        <v>Em Andamento</v>
      </c>
      <c r="L27" s="43"/>
      <c r="M27" s="37"/>
    </row>
    <row r="28" spans="1:16" s="32" customFormat="1" ht="38.25" customHeight="1" x14ac:dyDescent="0.25">
      <c r="A28" s="86" t="s">
        <v>86</v>
      </c>
      <c r="B28" s="87"/>
      <c r="C28" s="88"/>
      <c r="D28" s="38">
        <v>46054</v>
      </c>
      <c r="E28" s="38">
        <v>46163</v>
      </c>
      <c r="F28" s="39"/>
      <c r="G28" s="38"/>
      <c r="H28" s="40">
        <f t="shared" si="1"/>
        <v>1</v>
      </c>
      <c r="I28" s="40">
        <v>1</v>
      </c>
      <c r="J28" s="40">
        <v>1</v>
      </c>
      <c r="K28" s="39" t="str">
        <f t="shared" ca="1" si="2"/>
        <v>Em Andamento</v>
      </c>
      <c r="L28" s="43"/>
      <c r="M28" s="37"/>
    </row>
    <row r="29" spans="1:16" s="32" customFormat="1" ht="38.25" customHeight="1" x14ac:dyDescent="0.25">
      <c r="A29" s="86" t="s">
        <v>107</v>
      </c>
      <c r="B29" s="87"/>
      <c r="C29" s="88"/>
      <c r="D29" s="38">
        <v>46023</v>
      </c>
      <c r="E29" s="38">
        <v>46054</v>
      </c>
      <c r="F29" s="39"/>
      <c r="G29" s="38">
        <v>46054</v>
      </c>
      <c r="H29" s="40">
        <f t="shared" ca="1" si="1"/>
        <v>-1.903225806451613</v>
      </c>
      <c r="I29" s="40">
        <f t="shared" ref="I29:I35" ca="1" si="5">(TODAY()-D29)/(E29-D29)</f>
        <v>2.903225806451613</v>
      </c>
      <c r="J29" s="40">
        <v>1</v>
      </c>
      <c r="K29" s="39" t="str">
        <f t="shared" ca="1" si="2"/>
        <v>Concluída</v>
      </c>
      <c r="L29" s="43"/>
      <c r="M29" s="37"/>
      <c r="P29"/>
    </row>
    <row r="30" spans="1:16" s="32" customFormat="1" ht="38.25" customHeight="1" x14ac:dyDescent="0.25">
      <c r="A30" s="86" t="s">
        <v>199</v>
      </c>
      <c r="B30" s="87"/>
      <c r="C30" s="88"/>
      <c r="D30" s="38">
        <v>46054</v>
      </c>
      <c r="E30" s="38">
        <v>46326</v>
      </c>
      <c r="F30" s="39"/>
      <c r="G30" s="38"/>
      <c r="H30" s="40">
        <v>1</v>
      </c>
      <c r="I30" s="40">
        <f t="shared" ca="1" si="5"/>
        <v>0.21691176470588236</v>
      </c>
      <c r="J30" s="40">
        <v>1</v>
      </c>
      <c r="K30" s="39" t="str">
        <f t="shared" ca="1" si="2"/>
        <v>Em Andamento</v>
      </c>
      <c r="L30" s="43"/>
      <c r="M30" s="37"/>
    </row>
    <row r="31" spans="1:16" s="32" customFormat="1" ht="38.25" customHeight="1" x14ac:dyDescent="0.25">
      <c r="A31" s="86" t="s">
        <v>108</v>
      </c>
      <c r="B31" s="87"/>
      <c r="C31" s="88"/>
      <c r="D31" s="38">
        <v>46054</v>
      </c>
      <c r="E31" s="51">
        <v>46387</v>
      </c>
      <c r="F31" s="52"/>
      <c r="G31" s="51"/>
      <c r="H31" s="53">
        <f t="shared" ref="H31:H35" ca="1" si="6">IF(I31&gt;100%,(I31-100%)*-1,I31)</f>
        <v>0.17717717717717718</v>
      </c>
      <c r="I31" s="53">
        <f t="shared" ca="1" si="5"/>
        <v>0.17717717717717718</v>
      </c>
      <c r="J31" s="53">
        <v>1</v>
      </c>
      <c r="K31" s="52" t="str">
        <f t="shared" ca="1" si="2"/>
        <v>Em Andamento</v>
      </c>
      <c r="L31" s="43"/>
      <c r="M31" s="37"/>
    </row>
    <row r="32" spans="1:16" s="32" customFormat="1" ht="38.25" customHeight="1" x14ac:dyDescent="0.25">
      <c r="A32" s="86" t="s">
        <v>97</v>
      </c>
      <c r="B32" s="87"/>
      <c r="C32" s="88"/>
      <c r="D32" s="38">
        <v>46054</v>
      </c>
      <c r="E32" s="38">
        <v>46387</v>
      </c>
      <c r="F32" s="39"/>
      <c r="G32" s="38"/>
      <c r="H32" s="40">
        <f t="shared" ca="1" si="6"/>
        <v>0.17717717717717718</v>
      </c>
      <c r="I32" s="40">
        <f t="shared" ca="1" si="5"/>
        <v>0.17717717717717718</v>
      </c>
      <c r="J32" s="40">
        <v>1</v>
      </c>
      <c r="K32" s="39" t="str">
        <f t="shared" ca="1" si="2"/>
        <v>Em Andamento</v>
      </c>
      <c r="L32" s="43"/>
      <c r="M32" s="37"/>
      <c r="P32"/>
    </row>
    <row r="33" spans="1:16" s="32" customFormat="1" ht="38.25" customHeight="1" x14ac:dyDescent="0.25">
      <c r="A33" s="86" t="s">
        <v>150</v>
      </c>
      <c r="B33" s="87"/>
      <c r="C33" s="88"/>
      <c r="D33" s="38">
        <v>46054</v>
      </c>
      <c r="E33" s="38">
        <v>46268</v>
      </c>
      <c r="F33" s="39"/>
      <c r="G33" s="38"/>
      <c r="H33" s="40">
        <f t="shared" ca="1" si="6"/>
        <v>0.27570093457943923</v>
      </c>
      <c r="I33" s="40">
        <f t="shared" ca="1" si="5"/>
        <v>0.27570093457943923</v>
      </c>
      <c r="J33" s="40">
        <v>1</v>
      </c>
      <c r="K33" s="39" t="str">
        <f t="shared" ca="1" si="2"/>
        <v>Em Andamento</v>
      </c>
      <c r="L33" s="43"/>
      <c r="M33" s="37"/>
      <c r="P33"/>
    </row>
    <row r="34" spans="1:16" s="32" customFormat="1" ht="38.25" customHeight="1" x14ac:dyDescent="0.25">
      <c r="A34" s="86" t="s">
        <v>41</v>
      </c>
      <c r="B34" s="87"/>
      <c r="C34" s="88"/>
      <c r="D34" s="38">
        <v>46296</v>
      </c>
      <c r="E34" s="44">
        <v>46387</v>
      </c>
      <c r="F34" s="39"/>
      <c r="G34" s="38"/>
      <c r="H34" s="40">
        <f t="shared" ca="1" si="6"/>
        <v>-2.0109890109890109</v>
      </c>
      <c r="I34" s="40">
        <f t="shared" ca="1" si="5"/>
        <v>-2.0109890109890109</v>
      </c>
      <c r="J34" s="40">
        <v>1</v>
      </c>
      <c r="K34" s="39" t="str">
        <f t="shared" ca="1" si="2"/>
        <v>Em Andamento</v>
      </c>
      <c r="L34" s="43"/>
      <c r="M34" s="37"/>
      <c r="P34"/>
    </row>
    <row r="35" spans="1:16" s="32" customFormat="1" ht="38.25" customHeight="1" x14ac:dyDescent="0.25">
      <c r="A35" s="86" t="s">
        <v>203</v>
      </c>
      <c r="B35" s="87"/>
      <c r="C35" s="88"/>
      <c r="D35" s="38">
        <v>46023</v>
      </c>
      <c r="E35" s="44">
        <v>46387</v>
      </c>
      <c r="F35" s="39"/>
      <c r="G35" s="38"/>
      <c r="H35" s="40">
        <f t="shared" ca="1" si="6"/>
        <v>0.24725274725274726</v>
      </c>
      <c r="I35" s="40">
        <f t="shared" ca="1" si="5"/>
        <v>0.24725274725274726</v>
      </c>
      <c r="J35" s="40">
        <v>1</v>
      </c>
      <c r="K35" s="39" t="str">
        <f t="shared" ca="1" si="2"/>
        <v>Em Andamento</v>
      </c>
      <c r="L35" s="43"/>
      <c r="M35" s="37"/>
      <c r="P35"/>
    </row>
    <row r="36" spans="1:16" s="32" customFormat="1" x14ac:dyDescent="0.25">
      <c r="A36" s="78" t="s">
        <v>22</v>
      </c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80"/>
      <c r="M36" s="37"/>
      <c r="P36"/>
    </row>
    <row r="37" spans="1:16" s="32" customFormat="1" ht="38.25" customHeight="1" x14ac:dyDescent="0.25">
      <c r="A37" s="57" t="s">
        <v>82</v>
      </c>
      <c r="B37" s="58"/>
      <c r="C37" s="59"/>
      <c r="D37" s="38">
        <v>46054</v>
      </c>
      <c r="E37" s="38">
        <v>46356</v>
      </c>
      <c r="F37" s="39"/>
      <c r="G37" s="38"/>
      <c r="H37" s="40">
        <f ca="1">IF(I37&gt;100%,(I37-100%)*-1,I37)</f>
        <v>0.19536423841059603</v>
      </c>
      <c r="I37" s="40">
        <f t="shared" ref="I37:I39" ca="1" si="7">(TODAY()-D37)/(E37-D37)</f>
        <v>0.19536423841059603</v>
      </c>
      <c r="J37" s="40">
        <v>1</v>
      </c>
      <c r="K37" s="39" t="str">
        <f ca="1">IF(F37="",IF(G37="",IF(TODAY()&gt;E37,"Atrasada","Em Andamento"),"Concluída"),"Continuada")</f>
        <v>Em Andamento</v>
      </c>
      <c r="L37" s="41"/>
      <c r="M37" s="37"/>
      <c r="P37"/>
    </row>
    <row r="38" spans="1:16" s="32" customFormat="1" ht="38.25" customHeight="1" x14ac:dyDescent="0.25">
      <c r="A38" s="57" t="s">
        <v>30</v>
      </c>
      <c r="B38" s="58"/>
      <c r="C38" s="59"/>
      <c r="D38" s="38">
        <v>46054</v>
      </c>
      <c r="E38" s="38">
        <v>46356</v>
      </c>
      <c r="F38" s="39"/>
      <c r="G38" s="38"/>
      <c r="H38" s="40">
        <f ca="1">IF(I38&gt;100%,(I38-100%)*-1,I38)</f>
        <v>0.19536423841059603</v>
      </c>
      <c r="I38" s="40">
        <f t="shared" ca="1" si="7"/>
        <v>0.19536423841059603</v>
      </c>
      <c r="J38" s="40">
        <v>1</v>
      </c>
      <c r="K38" s="39" t="str">
        <f ca="1">IF(F38="",IF(G38="",IF(TODAY()&gt;E38,"Atrasada","Em Andamento"),"Concluída"),"Continuada")</f>
        <v>Em Andamento</v>
      </c>
      <c r="L38" s="41"/>
      <c r="M38" s="37"/>
      <c r="P38"/>
    </row>
    <row r="39" spans="1:16" s="32" customFormat="1" ht="38.25" customHeight="1" x14ac:dyDescent="0.25">
      <c r="A39" s="57" t="s">
        <v>76</v>
      </c>
      <c r="B39" s="58"/>
      <c r="C39" s="59"/>
      <c r="D39" s="38">
        <v>46054</v>
      </c>
      <c r="E39" s="38">
        <v>46356</v>
      </c>
      <c r="F39" s="39"/>
      <c r="G39" s="38"/>
      <c r="H39" s="40">
        <f ca="1">IF(I39&gt;100%,(I39-100%)*-1,I39)</f>
        <v>0.19536423841059603</v>
      </c>
      <c r="I39" s="40">
        <f t="shared" ca="1" si="7"/>
        <v>0.19536423841059603</v>
      </c>
      <c r="J39" s="40">
        <v>1</v>
      </c>
      <c r="K39" s="39" t="str">
        <f ca="1">IF(F39="",IF(G39="",IF(TODAY()&gt;E39,"Atrasada","Em Andamento"),"Concluída"),"Continuada")</f>
        <v>Em Andamento</v>
      </c>
      <c r="L39" s="41"/>
      <c r="M39" s="37"/>
      <c r="P39"/>
    </row>
    <row r="40" spans="1:16" s="32" customFormat="1" x14ac:dyDescent="0.25">
      <c r="A40" s="78" t="s">
        <v>66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80"/>
      <c r="M40" s="37"/>
      <c r="P40"/>
    </row>
    <row r="41" spans="1:16" s="55" customFormat="1" ht="25.5" customHeight="1" x14ac:dyDescent="0.25">
      <c r="A41" s="86" t="s">
        <v>98</v>
      </c>
      <c r="B41" s="87"/>
      <c r="C41" s="88"/>
      <c r="D41" s="51">
        <v>46054</v>
      </c>
      <c r="E41" s="51">
        <v>46112</v>
      </c>
      <c r="F41" s="52"/>
      <c r="G41" s="51">
        <v>46112</v>
      </c>
      <c r="H41" s="53">
        <f ca="1">IF(I41&gt;100%,(I41-100%)*-1,I41)</f>
        <v>-1.7241379310344751E-2</v>
      </c>
      <c r="I41" s="53">
        <f t="shared" ref="I41" ca="1" si="8">(TODAY()-D41)/(E41-D41)</f>
        <v>1.0172413793103448</v>
      </c>
      <c r="J41" s="53">
        <v>1</v>
      </c>
      <c r="K41" s="52" t="str">
        <f ca="1">IF(F41="",IF(G41="",IF(TODAY()&gt;E41,"Atrasada","Em Andamento"),"Concluída"),"Continuada")</f>
        <v>Concluída</v>
      </c>
      <c r="L41" s="43"/>
      <c r="M41" s="54"/>
      <c r="P41" s="56"/>
    </row>
    <row r="42" spans="1:16" s="32" customFormat="1" ht="25.5" customHeight="1" x14ac:dyDescent="0.25">
      <c r="A42" s="78" t="s">
        <v>79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80"/>
      <c r="M42" s="37"/>
      <c r="P42"/>
    </row>
    <row r="43" spans="1:16" s="32" customFormat="1" ht="30.75" customHeight="1" x14ac:dyDescent="0.25">
      <c r="A43" s="86" t="s">
        <v>113</v>
      </c>
      <c r="B43" s="87"/>
      <c r="C43" s="88"/>
      <c r="D43" s="51">
        <v>46054</v>
      </c>
      <c r="E43" s="51">
        <v>46326</v>
      </c>
      <c r="F43" s="39"/>
      <c r="G43" s="38"/>
      <c r="H43" s="40">
        <f t="shared" ref="H43:H51" ca="1" si="9">IF(I43&gt;100%,(I43-100%)*-1,I43)</f>
        <v>0.21691176470588236</v>
      </c>
      <c r="I43" s="40">
        <f t="shared" ref="I43:I53" ca="1" si="10">(TODAY()-D43)/(E43-D43)</f>
        <v>0.21691176470588236</v>
      </c>
      <c r="J43" s="40">
        <v>1</v>
      </c>
      <c r="K43" s="39" t="str">
        <f t="shared" ref="K43:K51" ca="1" si="11">IF(F43="",IF(G43="",IF(TODAY()&gt;E43,"Atrasada","Em Andamento"),"Concluída"),"Continuada")</f>
        <v>Em Andamento</v>
      </c>
      <c r="L43" s="41"/>
      <c r="M43" s="37"/>
      <c r="P43"/>
    </row>
    <row r="44" spans="1:16" s="32" customFormat="1" ht="25.5" customHeight="1" x14ac:dyDescent="0.25">
      <c r="A44" s="86" t="s">
        <v>114</v>
      </c>
      <c r="B44" s="87"/>
      <c r="C44" s="88"/>
      <c r="D44" s="51">
        <v>46054</v>
      </c>
      <c r="E44" s="51">
        <v>46326</v>
      </c>
      <c r="F44" s="39"/>
      <c r="G44" s="38"/>
      <c r="H44" s="40">
        <f t="shared" ca="1" si="9"/>
        <v>0.21691176470588236</v>
      </c>
      <c r="I44" s="40">
        <f t="shared" ca="1" si="10"/>
        <v>0.21691176470588236</v>
      </c>
      <c r="J44" s="40">
        <v>1</v>
      </c>
      <c r="K44" s="39" t="str">
        <f t="shared" ca="1" si="11"/>
        <v>Em Andamento</v>
      </c>
      <c r="L44" s="41"/>
      <c r="M44" s="37"/>
      <c r="P44"/>
    </row>
    <row r="45" spans="1:16" s="32" customFormat="1" ht="25.5" customHeight="1" x14ac:dyDescent="0.25">
      <c r="A45" s="86" t="s">
        <v>32</v>
      </c>
      <c r="B45" s="87"/>
      <c r="C45" s="88"/>
      <c r="D45" s="51">
        <v>46054</v>
      </c>
      <c r="E45" s="51">
        <v>46326</v>
      </c>
      <c r="F45" s="38"/>
      <c r="G45" s="38"/>
      <c r="H45" s="40">
        <f t="shared" ca="1" si="9"/>
        <v>0.21691176470588236</v>
      </c>
      <c r="I45" s="40">
        <f t="shared" ca="1" si="10"/>
        <v>0.21691176470588236</v>
      </c>
      <c r="J45" s="40">
        <v>1</v>
      </c>
      <c r="K45" s="39" t="str">
        <f t="shared" ca="1" si="11"/>
        <v>Em Andamento</v>
      </c>
      <c r="L45" s="41"/>
      <c r="M45" s="37"/>
      <c r="P45"/>
    </row>
    <row r="46" spans="1:16" s="32" customFormat="1" ht="33" customHeight="1" x14ac:dyDescent="0.25">
      <c r="A46" s="86" t="s">
        <v>200</v>
      </c>
      <c r="B46" s="87"/>
      <c r="C46" s="88"/>
      <c r="D46" s="51">
        <v>46054</v>
      </c>
      <c r="E46" s="51">
        <v>46326</v>
      </c>
      <c r="F46" s="39"/>
      <c r="G46" s="38"/>
      <c r="H46" s="40">
        <f t="shared" ca="1" si="9"/>
        <v>0.21691176470588236</v>
      </c>
      <c r="I46" s="40">
        <f t="shared" ca="1" si="10"/>
        <v>0.21691176470588236</v>
      </c>
      <c r="J46" s="40">
        <v>1</v>
      </c>
      <c r="K46" s="39" t="str">
        <f t="shared" ca="1" si="11"/>
        <v>Em Andamento</v>
      </c>
      <c r="L46" s="41"/>
      <c r="M46" s="37"/>
      <c r="P46"/>
    </row>
    <row r="47" spans="1:16" s="32" customFormat="1" ht="25.5" customHeight="1" x14ac:dyDescent="0.25">
      <c r="A47" s="86" t="s">
        <v>109</v>
      </c>
      <c r="B47" s="87"/>
      <c r="C47" s="88"/>
      <c r="D47" s="51">
        <v>46054</v>
      </c>
      <c r="E47" s="51">
        <v>46326</v>
      </c>
      <c r="F47" s="39"/>
      <c r="G47" s="39"/>
      <c r="H47" s="40">
        <f t="shared" ca="1" si="9"/>
        <v>0.21691176470588236</v>
      </c>
      <c r="I47" s="40">
        <f t="shared" ca="1" si="10"/>
        <v>0.21691176470588236</v>
      </c>
      <c r="J47" s="40">
        <v>1</v>
      </c>
      <c r="K47" s="39" t="str">
        <f t="shared" ca="1" si="11"/>
        <v>Em Andamento</v>
      </c>
      <c r="L47" s="41"/>
      <c r="M47" s="37"/>
      <c r="P47"/>
    </row>
    <row r="48" spans="1:16" s="32" customFormat="1" ht="25.5" customHeight="1" x14ac:dyDescent="0.25">
      <c r="A48" s="86" t="s">
        <v>110</v>
      </c>
      <c r="B48" s="87"/>
      <c r="C48" s="88"/>
      <c r="D48" s="51">
        <v>46054</v>
      </c>
      <c r="E48" s="51">
        <v>46326</v>
      </c>
      <c r="F48" s="39"/>
      <c r="G48" s="39"/>
      <c r="H48" s="40">
        <f t="shared" ca="1" si="9"/>
        <v>0.21691176470588236</v>
      </c>
      <c r="I48" s="40">
        <f t="shared" ca="1" si="10"/>
        <v>0.21691176470588236</v>
      </c>
      <c r="J48" s="40">
        <v>1</v>
      </c>
      <c r="K48" s="39" t="str">
        <f t="shared" ca="1" si="11"/>
        <v>Em Andamento</v>
      </c>
      <c r="L48" s="41"/>
      <c r="M48" s="37"/>
      <c r="P48"/>
    </row>
    <row r="49" spans="1:16" s="32" customFormat="1" ht="55.5" customHeight="1" x14ac:dyDescent="0.25">
      <c r="A49" s="86" t="s">
        <v>111</v>
      </c>
      <c r="B49" s="87"/>
      <c r="C49" s="88"/>
      <c r="D49" s="51">
        <v>46054</v>
      </c>
      <c r="E49" s="38">
        <v>46387</v>
      </c>
      <c r="F49" s="39"/>
      <c r="G49" s="39"/>
      <c r="H49" s="40">
        <f t="shared" ca="1" si="9"/>
        <v>0.17717717717717718</v>
      </c>
      <c r="I49" s="40">
        <f t="shared" ref="I49" ca="1" si="12">(TODAY()-D49)/(E49-D49)</f>
        <v>0.17717717717717718</v>
      </c>
      <c r="J49" s="40">
        <v>1</v>
      </c>
      <c r="K49" s="39" t="str">
        <f t="shared" ca="1" si="11"/>
        <v>Em Andamento</v>
      </c>
      <c r="L49" s="41"/>
      <c r="M49" s="37"/>
      <c r="P49"/>
    </row>
    <row r="50" spans="1:16" s="32" customFormat="1" ht="63" customHeight="1" x14ac:dyDescent="0.25">
      <c r="A50" s="86" t="s">
        <v>104</v>
      </c>
      <c r="B50" s="87"/>
      <c r="C50" s="88"/>
      <c r="D50" s="38">
        <v>46054</v>
      </c>
      <c r="E50" s="51">
        <v>46326</v>
      </c>
      <c r="F50" s="39"/>
      <c r="G50" s="38"/>
      <c r="H50" s="40">
        <f t="shared" ca="1" si="9"/>
        <v>0.21691176470588236</v>
      </c>
      <c r="I50" s="40">
        <f t="shared" ca="1" si="10"/>
        <v>0.21691176470588236</v>
      </c>
      <c r="J50" s="40">
        <v>1</v>
      </c>
      <c r="K50" s="39" t="str">
        <f t="shared" ca="1" si="11"/>
        <v>Em Andamento</v>
      </c>
      <c r="L50" s="41"/>
      <c r="M50" s="37"/>
      <c r="P50"/>
    </row>
    <row r="51" spans="1:16" s="32" customFormat="1" ht="25.5" customHeight="1" x14ac:dyDescent="0.25">
      <c r="A51" s="86" t="s">
        <v>112</v>
      </c>
      <c r="B51" s="87"/>
      <c r="C51" s="88"/>
      <c r="D51" s="38">
        <v>46054</v>
      </c>
      <c r="E51" s="38">
        <v>46387</v>
      </c>
      <c r="F51" s="39"/>
      <c r="G51" s="39"/>
      <c r="H51" s="40">
        <f t="shared" ca="1" si="9"/>
        <v>0.17717717717717718</v>
      </c>
      <c r="I51" s="40">
        <f t="shared" ca="1" si="10"/>
        <v>0.17717717717717718</v>
      </c>
      <c r="J51" s="40">
        <v>1</v>
      </c>
      <c r="K51" s="39" t="str">
        <f t="shared" ca="1" si="11"/>
        <v>Em Andamento</v>
      </c>
      <c r="L51" s="41"/>
      <c r="M51" s="37"/>
      <c r="P51"/>
    </row>
    <row r="52" spans="1:16" s="32" customFormat="1" ht="25.5" customHeight="1" x14ac:dyDescent="0.25">
      <c r="A52" s="86" t="s">
        <v>115</v>
      </c>
      <c r="B52" s="87"/>
      <c r="C52" s="88"/>
      <c r="D52" s="38">
        <v>46054</v>
      </c>
      <c r="E52" s="38">
        <v>46387</v>
      </c>
      <c r="F52" s="39"/>
      <c r="G52" s="39"/>
      <c r="H52" s="40">
        <f ca="1">IF(I52&gt;100%,(I52-100%)*-1,I52)</f>
        <v>0.17717717717717718</v>
      </c>
      <c r="I52" s="40">
        <f t="shared" ca="1" si="10"/>
        <v>0.17717717717717718</v>
      </c>
      <c r="J52" s="40">
        <v>1</v>
      </c>
      <c r="K52" s="39" t="str">
        <f ca="1">IF(F52="",IF(G52="",IF(TODAY()&gt;E52,"Atrasada","Em Andamento"),"Concluída"),"Continuada")</f>
        <v>Em Andamento</v>
      </c>
      <c r="L52" s="41"/>
      <c r="M52" s="37"/>
      <c r="P52"/>
    </row>
    <row r="53" spans="1:16" s="32" customFormat="1" ht="25.5" customHeight="1" x14ac:dyDescent="0.25">
      <c r="A53" s="86" t="s">
        <v>110</v>
      </c>
      <c r="B53" s="87"/>
      <c r="C53" s="88"/>
      <c r="D53" s="38">
        <v>46054</v>
      </c>
      <c r="E53" s="38">
        <v>46326</v>
      </c>
      <c r="F53" s="39"/>
      <c r="G53" s="39"/>
      <c r="H53" s="40">
        <f t="shared" ref="H53" ca="1" si="13">IF(I53&gt;100%,(I53-100%)*-1,I53)</f>
        <v>0.21691176470588236</v>
      </c>
      <c r="I53" s="40">
        <f t="shared" ca="1" si="10"/>
        <v>0.21691176470588236</v>
      </c>
      <c r="J53" s="40">
        <v>1</v>
      </c>
      <c r="K53" s="39" t="str">
        <f t="shared" ref="K53" ca="1" si="14">IF(F53="",IF(G53="",IF(TODAY()&gt;E53,"Atrasada","Em Andamento"),"Concluída"),"Continuada")</f>
        <v>Em Andamento</v>
      </c>
      <c r="L53" s="41"/>
      <c r="M53" s="37"/>
      <c r="P53"/>
    </row>
    <row r="54" spans="1:16" s="32" customFormat="1" ht="28.5" customHeight="1" x14ac:dyDescent="0.25">
      <c r="A54" s="69" t="s">
        <v>38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1"/>
      <c r="M54" s="37"/>
      <c r="P54"/>
    </row>
    <row r="55" spans="1:16" s="32" customFormat="1" ht="25.5" customHeight="1" x14ac:dyDescent="0.25">
      <c r="A55" s="57" t="s">
        <v>116</v>
      </c>
      <c r="B55" s="58"/>
      <c r="C55" s="59"/>
      <c r="D55" s="38">
        <v>46054</v>
      </c>
      <c r="E55" s="38">
        <v>46387</v>
      </c>
      <c r="F55" s="39"/>
      <c r="G55" s="38"/>
      <c r="H55" s="40">
        <f ca="1">IF(I55&gt;100%,(I55-100%)*-1,I55)</f>
        <v>0.17717717717717718</v>
      </c>
      <c r="I55" s="40">
        <f t="shared" ref="I55:I56" ca="1" si="15">(TODAY()-D55)/(E55-D55)</f>
        <v>0.17717717717717718</v>
      </c>
      <c r="J55" s="40">
        <v>1</v>
      </c>
      <c r="K55" s="39" t="str">
        <f ca="1">IF(F55="",IF(G55="",IF(TODAY()&gt;E55,"Atrasada","Em Andamento"),"Concluída"),"Continuada")</f>
        <v>Em Andamento</v>
      </c>
      <c r="L55" s="41"/>
      <c r="M55" s="37"/>
      <c r="P55"/>
    </row>
    <row r="56" spans="1:16" s="32" customFormat="1" ht="25.5" customHeight="1" x14ac:dyDescent="0.25">
      <c r="A56" s="57" t="s">
        <v>117</v>
      </c>
      <c r="B56" s="58"/>
      <c r="C56" s="59"/>
      <c r="D56" s="38">
        <v>46054</v>
      </c>
      <c r="E56" s="38">
        <v>46387</v>
      </c>
      <c r="F56" s="39"/>
      <c r="G56" s="38"/>
      <c r="H56" s="40">
        <f ca="1">IF(I56&gt;100%,(I56-100%)*-1,I56)</f>
        <v>0.17717717717717718</v>
      </c>
      <c r="I56" s="40">
        <f t="shared" ca="1" si="15"/>
        <v>0.17717717717717718</v>
      </c>
      <c r="J56" s="40">
        <v>1</v>
      </c>
      <c r="K56" s="39" t="str">
        <f ca="1">IF(F56="",IF(G56="",IF(TODAY()&gt;E56,"Atrasada","Em Andamento"),"Concluída"),"Continuada")</f>
        <v>Em Andamento</v>
      </c>
      <c r="L56" s="41"/>
      <c r="M56" s="37"/>
      <c r="P56"/>
    </row>
    <row r="57" spans="1:16" s="32" customFormat="1" ht="28.5" customHeight="1" x14ac:dyDescent="0.25">
      <c r="A57" s="69" t="s">
        <v>118</v>
      </c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1"/>
      <c r="M57" s="37"/>
      <c r="P57"/>
    </row>
    <row r="58" spans="1:16" s="32" customFormat="1" ht="25.5" customHeight="1" x14ac:dyDescent="0.25">
      <c r="A58" s="57" t="s">
        <v>119</v>
      </c>
      <c r="B58" s="58"/>
      <c r="C58" s="59"/>
      <c r="D58" s="38">
        <v>46054</v>
      </c>
      <c r="E58" s="38">
        <v>46387</v>
      </c>
      <c r="F58" s="39"/>
      <c r="G58" s="38"/>
      <c r="H58" s="40">
        <f ca="1">IF(I58&gt;100%,(I58-100%)*-1,I58)</f>
        <v>0.17717717717717718</v>
      </c>
      <c r="I58" s="40">
        <f t="shared" ref="I58:I60" ca="1" si="16">(TODAY()-D58)/(E58-D58)</f>
        <v>0.17717717717717718</v>
      </c>
      <c r="J58" s="40">
        <v>1</v>
      </c>
      <c r="K58" s="39" t="str">
        <f ca="1">IF(F58="",IF(G58="",IF(TODAY()&gt;E58,"Atrasada","Em Andamento"),"Concluída"),"Continuada")</f>
        <v>Em Andamento</v>
      </c>
      <c r="L58" s="41"/>
      <c r="M58" s="37"/>
      <c r="P58"/>
    </row>
    <row r="59" spans="1:16" s="32" customFormat="1" ht="25.5" customHeight="1" x14ac:dyDescent="0.25">
      <c r="A59" s="57" t="s">
        <v>120</v>
      </c>
      <c r="B59" s="58"/>
      <c r="C59" s="59"/>
      <c r="D59" s="38">
        <v>46054</v>
      </c>
      <c r="E59" s="38">
        <v>46387</v>
      </c>
      <c r="F59" s="39"/>
      <c r="G59" s="38"/>
      <c r="H59" s="40">
        <f ca="1">IF(I59&gt;100%,(I59-100%)*-1,I59)</f>
        <v>0.17717717717717718</v>
      </c>
      <c r="I59" s="40">
        <f t="shared" ref="I59" ca="1" si="17">(TODAY()-D59)/(E59-D59)</f>
        <v>0.17717717717717718</v>
      </c>
      <c r="J59" s="40">
        <v>1</v>
      </c>
      <c r="K59" s="39" t="str">
        <f ca="1">IF(F59="",IF(G59="",IF(TODAY()&gt;E59,"Atrasada","Em Andamento"),"Concluída"),"Continuada")</f>
        <v>Em Andamento</v>
      </c>
      <c r="L59" s="41"/>
      <c r="M59" s="37"/>
      <c r="P59"/>
    </row>
    <row r="60" spans="1:16" s="32" customFormat="1" ht="25.5" customHeight="1" x14ac:dyDescent="0.25">
      <c r="A60" s="57" t="s">
        <v>99</v>
      </c>
      <c r="B60" s="58"/>
      <c r="C60" s="59"/>
      <c r="D60" s="38">
        <v>46054</v>
      </c>
      <c r="E60" s="38">
        <v>46387</v>
      </c>
      <c r="F60" s="39"/>
      <c r="G60" s="38"/>
      <c r="H60" s="40">
        <f ca="1">IF(I60&gt;100%,(I60-100%)*-1,I60)</f>
        <v>0.17717717717717718</v>
      </c>
      <c r="I60" s="40">
        <f t="shared" ca="1" si="16"/>
        <v>0.17717717717717718</v>
      </c>
      <c r="J60" s="40">
        <v>1</v>
      </c>
      <c r="K60" s="39" t="str">
        <f ca="1">IF(F60="",IF(G60="",IF(TODAY()&gt;E60,"Atrasada","Em Andamento"),"Concluída"),"Continuada")</f>
        <v>Em Andamento</v>
      </c>
      <c r="L60" s="41"/>
      <c r="M60" s="37"/>
      <c r="P60"/>
    </row>
    <row r="62" spans="1:16" s="32" customFormat="1" ht="28.5" customHeight="1" x14ac:dyDescent="0.25">
      <c r="A62" s="69" t="s">
        <v>35</v>
      </c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1"/>
      <c r="M62" s="37"/>
      <c r="P62"/>
    </row>
    <row r="63" spans="1:16" s="32" customFormat="1" x14ac:dyDescent="0.25">
      <c r="A63" s="57" t="s">
        <v>100</v>
      </c>
      <c r="B63" s="58"/>
      <c r="C63" s="59"/>
      <c r="D63" s="38">
        <v>46054</v>
      </c>
      <c r="E63" s="51">
        <v>46142</v>
      </c>
      <c r="F63" s="39"/>
      <c r="G63" s="38"/>
      <c r="H63" s="40">
        <f t="shared" ref="H63:H75" ca="1" si="18">IF(I63&gt;100%,(I63-100%)*-1,I63)</f>
        <v>0.67045454545454541</v>
      </c>
      <c r="I63" s="40">
        <f t="shared" ref="I63:I75" ca="1" si="19">(TODAY()-D63)/(E63-D63)</f>
        <v>0.67045454545454541</v>
      </c>
      <c r="J63" s="40">
        <v>1</v>
      </c>
      <c r="K63" s="39" t="str">
        <f t="shared" ref="K63:K75" ca="1" si="20">IF(F63="",IF(G63="",IF(TODAY()&gt;E63,"Atrasada","Em Andamento"),"Concluída"),"Continuada")</f>
        <v>Em Andamento</v>
      </c>
      <c r="L63" s="41"/>
      <c r="M63" s="37"/>
      <c r="P63"/>
    </row>
    <row r="64" spans="1:16" s="32" customFormat="1" x14ac:dyDescent="0.25">
      <c r="A64" s="57" t="s">
        <v>71</v>
      </c>
      <c r="B64" s="58"/>
      <c r="C64" s="59"/>
      <c r="D64" s="38">
        <v>46054</v>
      </c>
      <c r="E64" s="38">
        <v>46387</v>
      </c>
      <c r="F64" s="39"/>
      <c r="G64" s="39"/>
      <c r="H64" s="40">
        <f t="shared" ca="1" si="18"/>
        <v>0.17717717717717718</v>
      </c>
      <c r="I64" s="40">
        <f t="shared" ca="1" si="19"/>
        <v>0.17717717717717718</v>
      </c>
      <c r="J64" s="40">
        <v>1</v>
      </c>
      <c r="K64" s="39" t="str">
        <f t="shared" ca="1" si="20"/>
        <v>Em Andamento</v>
      </c>
      <c r="L64" s="41"/>
      <c r="M64" s="37"/>
      <c r="P64"/>
    </row>
    <row r="65" spans="1:16" s="32" customFormat="1" x14ac:dyDescent="0.25">
      <c r="A65" s="57" t="s">
        <v>101</v>
      </c>
      <c r="B65" s="58"/>
      <c r="C65" s="59"/>
      <c r="D65" s="38">
        <v>46054</v>
      </c>
      <c r="E65" s="51">
        <v>46387</v>
      </c>
      <c r="F65" s="39"/>
      <c r="G65" s="38"/>
      <c r="H65" s="40">
        <f t="shared" ca="1" si="18"/>
        <v>0.17717717717717718</v>
      </c>
      <c r="I65" s="40">
        <f t="shared" ca="1" si="19"/>
        <v>0.17717717717717718</v>
      </c>
      <c r="J65" s="40">
        <v>1</v>
      </c>
      <c r="K65" s="39" t="str">
        <f t="shared" ca="1" si="20"/>
        <v>Em Andamento</v>
      </c>
      <c r="L65" s="41"/>
      <c r="M65" s="37"/>
      <c r="P65"/>
    </row>
    <row r="66" spans="1:16" s="32" customFormat="1" x14ac:dyDescent="0.25">
      <c r="A66" s="57" t="s">
        <v>42</v>
      </c>
      <c r="B66" s="58"/>
      <c r="C66" s="59"/>
      <c r="D66" s="38">
        <v>46054</v>
      </c>
      <c r="E66" s="51">
        <v>46387</v>
      </c>
      <c r="F66" s="39"/>
      <c r="G66" s="38"/>
      <c r="H66" s="40">
        <f t="shared" ca="1" si="18"/>
        <v>0.17717717717717718</v>
      </c>
      <c r="I66" s="40">
        <f t="shared" ca="1" si="19"/>
        <v>0.17717717717717718</v>
      </c>
      <c r="J66" s="40">
        <v>1</v>
      </c>
      <c r="K66" s="39" t="str">
        <f t="shared" ca="1" si="20"/>
        <v>Em Andamento</v>
      </c>
      <c r="L66" s="41"/>
      <c r="M66" s="37"/>
      <c r="P66"/>
    </row>
    <row r="67" spans="1:16" s="32" customFormat="1" x14ac:dyDescent="0.25">
      <c r="A67" s="57" t="s">
        <v>36</v>
      </c>
      <c r="B67" s="58"/>
      <c r="C67" s="59"/>
      <c r="D67" s="38">
        <v>46054</v>
      </c>
      <c r="E67" s="51">
        <v>46387</v>
      </c>
      <c r="F67" s="39"/>
      <c r="G67" s="38"/>
      <c r="H67" s="40">
        <f t="shared" ca="1" si="18"/>
        <v>0.17717717717717718</v>
      </c>
      <c r="I67" s="40">
        <f t="shared" ca="1" si="19"/>
        <v>0.17717717717717718</v>
      </c>
      <c r="J67" s="40">
        <v>1</v>
      </c>
      <c r="K67" s="39" t="str">
        <f t="shared" ca="1" si="20"/>
        <v>Em Andamento</v>
      </c>
      <c r="L67" s="41"/>
      <c r="M67" s="37"/>
      <c r="P67"/>
    </row>
    <row r="68" spans="1:16" s="32" customFormat="1" ht="37.5" customHeight="1" x14ac:dyDescent="0.25">
      <c r="A68" s="83" t="s">
        <v>201</v>
      </c>
      <c r="B68" s="84"/>
      <c r="C68" s="85"/>
      <c r="D68" s="38">
        <v>46054</v>
      </c>
      <c r="E68" s="38">
        <v>46397</v>
      </c>
      <c r="F68" s="39"/>
      <c r="G68" s="38"/>
      <c r="H68" s="40">
        <f t="shared" ca="1" si="18"/>
        <v>0.17201166180758018</v>
      </c>
      <c r="I68" s="40">
        <f t="shared" ca="1" si="19"/>
        <v>0.17201166180758018</v>
      </c>
      <c r="J68" s="40">
        <v>1</v>
      </c>
      <c r="K68" s="39" t="str">
        <f t="shared" ca="1" si="20"/>
        <v>Em Andamento</v>
      </c>
      <c r="L68" s="41"/>
      <c r="M68" s="37"/>
      <c r="P68"/>
    </row>
    <row r="69" spans="1:16" s="32" customFormat="1" ht="15" customHeight="1" x14ac:dyDescent="0.25">
      <c r="A69" s="83" t="s">
        <v>121</v>
      </c>
      <c r="B69" s="84"/>
      <c r="C69" s="85"/>
      <c r="D69" s="38">
        <v>46054</v>
      </c>
      <c r="E69" s="38">
        <v>46356</v>
      </c>
      <c r="F69" s="39"/>
      <c r="G69" s="38"/>
      <c r="H69" s="40">
        <f t="shared" ca="1" si="18"/>
        <v>0.19536423841059603</v>
      </c>
      <c r="I69" s="40">
        <f t="shared" ca="1" si="19"/>
        <v>0.19536423841059603</v>
      </c>
      <c r="J69" s="40">
        <v>1</v>
      </c>
      <c r="K69" s="39" t="str">
        <f t="shared" ca="1" si="20"/>
        <v>Em Andamento</v>
      </c>
      <c r="L69" s="41"/>
      <c r="M69" s="37"/>
      <c r="P69"/>
    </row>
    <row r="70" spans="1:16" s="32" customFormat="1" ht="33.75" customHeight="1" x14ac:dyDescent="0.25">
      <c r="A70" s="57" t="s">
        <v>202</v>
      </c>
      <c r="B70" s="58"/>
      <c r="C70" s="59"/>
      <c r="D70" s="38">
        <v>46054</v>
      </c>
      <c r="E70" s="38">
        <v>46387</v>
      </c>
      <c r="F70" s="39"/>
      <c r="G70" s="38"/>
      <c r="H70" s="40">
        <f t="shared" ca="1" si="18"/>
        <v>0.17717717717717718</v>
      </c>
      <c r="I70" s="40">
        <f t="shared" ca="1" si="19"/>
        <v>0.17717717717717718</v>
      </c>
      <c r="J70" s="40">
        <v>1</v>
      </c>
      <c r="K70" s="39" t="str">
        <f t="shared" ca="1" si="20"/>
        <v>Em Andamento</v>
      </c>
      <c r="L70" s="41"/>
      <c r="M70" s="37"/>
      <c r="P70"/>
    </row>
    <row r="71" spans="1:16" s="32" customFormat="1" x14ac:dyDescent="0.25">
      <c r="A71" s="57" t="s">
        <v>68</v>
      </c>
      <c r="B71" s="58"/>
      <c r="C71" s="59"/>
      <c r="D71" s="38">
        <v>46054</v>
      </c>
      <c r="E71" s="38">
        <v>46142</v>
      </c>
      <c r="F71" s="39"/>
      <c r="G71" s="39"/>
      <c r="H71" s="40">
        <f t="shared" ca="1" si="18"/>
        <v>0.67045454545454541</v>
      </c>
      <c r="I71" s="40">
        <f t="shared" ca="1" si="19"/>
        <v>0.67045454545454541</v>
      </c>
      <c r="J71" s="40">
        <v>1</v>
      </c>
      <c r="K71" s="39" t="str">
        <f t="shared" ca="1" si="20"/>
        <v>Em Andamento</v>
      </c>
      <c r="L71" s="41"/>
      <c r="M71" s="37"/>
      <c r="P71"/>
    </row>
    <row r="72" spans="1:16" s="32" customFormat="1" x14ac:dyDescent="0.25">
      <c r="A72" s="57" t="s">
        <v>69</v>
      </c>
      <c r="B72" s="58"/>
      <c r="C72" s="59"/>
      <c r="D72" s="38">
        <v>46054</v>
      </c>
      <c r="E72" s="38">
        <v>46326</v>
      </c>
      <c r="F72" s="39"/>
      <c r="G72" s="38"/>
      <c r="H72" s="40">
        <v>1</v>
      </c>
      <c r="I72" s="40">
        <v>1</v>
      </c>
      <c r="J72" s="40">
        <v>1</v>
      </c>
      <c r="K72" s="39" t="str">
        <f t="shared" ca="1" si="20"/>
        <v>Em Andamento</v>
      </c>
      <c r="L72" s="41"/>
      <c r="M72" s="37"/>
      <c r="P72"/>
    </row>
    <row r="73" spans="1:16" s="32" customFormat="1" x14ac:dyDescent="0.25">
      <c r="A73" s="57" t="s">
        <v>75</v>
      </c>
      <c r="B73" s="58"/>
      <c r="C73" s="59"/>
      <c r="D73" s="38">
        <v>46054</v>
      </c>
      <c r="E73" s="38">
        <v>46387</v>
      </c>
      <c r="F73" s="39"/>
      <c r="G73" s="39"/>
      <c r="H73" s="40">
        <f t="shared" ca="1" si="18"/>
        <v>0.17717717717717718</v>
      </c>
      <c r="I73" s="40">
        <f t="shared" ca="1" si="19"/>
        <v>0.17717717717717718</v>
      </c>
      <c r="J73" s="40">
        <v>1</v>
      </c>
      <c r="K73" s="39" t="str">
        <f t="shared" ca="1" si="20"/>
        <v>Em Andamento</v>
      </c>
      <c r="L73" s="41"/>
      <c r="M73" s="37"/>
      <c r="P73"/>
    </row>
    <row r="74" spans="1:16" s="32" customFormat="1" ht="28.5" customHeight="1" x14ac:dyDescent="0.25">
      <c r="A74" s="57" t="s">
        <v>122</v>
      </c>
      <c r="B74" s="58"/>
      <c r="C74" s="59"/>
      <c r="D74" s="38">
        <v>46054</v>
      </c>
      <c r="E74" s="38">
        <v>46387</v>
      </c>
      <c r="F74" s="39"/>
      <c r="G74" s="39"/>
      <c r="H74" s="40">
        <f t="shared" ca="1" si="18"/>
        <v>0.17717717717717718</v>
      </c>
      <c r="I74" s="40">
        <f t="shared" ca="1" si="19"/>
        <v>0.17717717717717718</v>
      </c>
      <c r="J74" s="40">
        <v>1</v>
      </c>
      <c r="K74" s="39" t="str">
        <f t="shared" ca="1" si="20"/>
        <v>Em Andamento</v>
      </c>
      <c r="L74" s="41"/>
      <c r="M74" s="37"/>
      <c r="P74"/>
    </row>
    <row r="75" spans="1:16" s="32" customFormat="1" x14ac:dyDescent="0.25">
      <c r="A75" s="57" t="s">
        <v>153</v>
      </c>
      <c r="B75" s="58"/>
      <c r="C75" s="59"/>
      <c r="D75" s="38">
        <v>46054</v>
      </c>
      <c r="E75" s="38">
        <v>46387</v>
      </c>
      <c r="F75" s="39"/>
      <c r="G75" s="39"/>
      <c r="H75" s="40">
        <f t="shared" ca="1" si="18"/>
        <v>0.17717717717717718</v>
      </c>
      <c r="I75" s="40">
        <f t="shared" ca="1" si="19"/>
        <v>0.17717717717717718</v>
      </c>
      <c r="J75" s="40">
        <v>1</v>
      </c>
      <c r="K75" s="39" t="str">
        <f t="shared" ca="1" si="20"/>
        <v>Em Andamento</v>
      </c>
      <c r="L75" s="41"/>
      <c r="M75" s="37"/>
      <c r="P75"/>
    </row>
    <row r="76" spans="1:16" s="32" customFormat="1" x14ac:dyDescent="0.25">
      <c r="A76" s="69" t="s">
        <v>204</v>
      </c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1"/>
      <c r="M76" s="37"/>
      <c r="P76"/>
    </row>
    <row r="77" spans="1:16" s="32" customFormat="1" x14ac:dyDescent="0.25">
      <c r="A77" s="86" t="s">
        <v>134</v>
      </c>
      <c r="B77" s="87"/>
      <c r="C77" s="88"/>
      <c r="D77" s="38">
        <v>46054</v>
      </c>
      <c r="E77" s="38">
        <v>46326</v>
      </c>
      <c r="F77" s="39"/>
      <c r="G77" s="38"/>
      <c r="H77" s="40">
        <v>1</v>
      </c>
      <c r="I77" s="40">
        <v>1</v>
      </c>
      <c r="J77" s="40">
        <v>1</v>
      </c>
      <c r="K77" s="39" t="str">
        <f t="shared" ref="K77:K88" ca="1" si="21">IF(F77="",IF(G77="",IF(TODAY()&gt;E77,"Atrasada","Em Andamento"),"Concluída"),"Continuada")</f>
        <v>Em Andamento</v>
      </c>
      <c r="L77" s="41"/>
      <c r="M77" s="37"/>
      <c r="P77"/>
    </row>
    <row r="78" spans="1:16" s="32" customFormat="1" x14ac:dyDescent="0.25">
      <c r="A78" s="86" t="s">
        <v>127</v>
      </c>
      <c r="B78" s="87"/>
      <c r="C78" s="88"/>
      <c r="D78" s="38">
        <v>46054</v>
      </c>
      <c r="E78" s="38">
        <v>46326</v>
      </c>
      <c r="F78" s="39"/>
      <c r="G78" s="39"/>
      <c r="H78" s="40">
        <f t="shared" ref="H78:H88" ca="1" si="22">IF(I78&gt;100%,(I78-100%)*-1,I78)</f>
        <v>0.21691176470588236</v>
      </c>
      <c r="I78" s="40">
        <f t="shared" ref="I78:I88" ca="1" si="23">(TODAY()-D78)/(E78-D78)</f>
        <v>0.21691176470588236</v>
      </c>
      <c r="J78" s="40">
        <v>1</v>
      </c>
      <c r="K78" s="39" t="str">
        <f t="shared" ca="1" si="21"/>
        <v>Em Andamento</v>
      </c>
      <c r="L78" s="41"/>
      <c r="M78" s="37"/>
      <c r="P78"/>
    </row>
    <row r="79" spans="1:16" s="32" customFormat="1" x14ac:dyDescent="0.25">
      <c r="A79" s="86" t="s">
        <v>128</v>
      </c>
      <c r="B79" s="87"/>
      <c r="C79" s="88"/>
      <c r="D79" s="38">
        <v>46054</v>
      </c>
      <c r="E79" s="38">
        <v>46326</v>
      </c>
      <c r="F79" s="39"/>
      <c r="G79" s="38"/>
      <c r="H79" s="40">
        <v>1</v>
      </c>
      <c r="I79" s="40">
        <v>1</v>
      </c>
      <c r="J79" s="40">
        <v>1</v>
      </c>
      <c r="K79" s="39" t="str">
        <f t="shared" ca="1" si="21"/>
        <v>Em Andamento</v>
      </c>
      <c r="L79" s="41"/>
      <c r="M79" s="37"/>
      <c r="P79"/>
    </row>
    <row r="80" spans="1:16" s="32" customFormat="1" x14ac:dyDescent="0.25">
      <c r="A80" s="86" t="s">
        <v>129</v>
      </c>
      <c r="B80" s="87"/>
      <c r="C80" s="88"/>
      <c r="D80" s="38">
        <v>46054</v>
      </c>
      <c r="E80" s="38">
        <v>46326</v>
      </c>
      <c r="F80" s="39"/>
      <c r="G80" s="38"/>
      <c r="H80" s="40">
        <v>1</v>
      </c>
      <c r="I80" s="40">
        <v>1</v>
      </c>
      <c r="J80" s="40">
        <v>1</v>
      </c>
      <c r="K80" s="39" t="str">
        <f t="shared" ca="1" si="21"/>
        <v>Em Andamento</v>
      </c>
      <c r="L80" s="41"/>
      <c r="M80" s="37"/>
      <c r="P80"/>
    </row>
    <row r="81" spans="1:16" s="32" customFormat="1" x14ac:dyDescent="0.25">
      <c r="A81" s="86" t="s">
        <v>130</v>
      </c>
      <c r="B81" s="87"/>
      <c r="C81" s="88"/>
      <c r="D81" s="38">
        <v>46054</v>
      </c>
      <c r="E81" s="38">
        <v>46326</v>
      </c>
      <c r="F81" s="39"/>
      <c r="G81" s="39"/>
      <c r="H81" s="40">
        <f t="shared" ca="1" si="22"/>
        <v>0.21691176470588236</v>
      </c>
      <c r="I81" s="40">
        <f t="shared" ca="1" si="23"/>
        <v>0.21691176470588236</v>
      </c>
      <c r="J81" s="40">
        <v>1</v>
      </c>
      <c r="K81" s="39" t="str">
        <f t="shared" ca="1" si="21"/>
        <v>Em Andamento</v>
      </c>
      <c r="L81" s="41"/>
      <c r="M81" s="37"/>
      <c r="P81"/>
    </row>
    <row r="82" spans="1:16" s="32" customFormat="1" x14ac:dyDescent="0.25">
      <c r="A82" s="86" t="s">
        <v>131</v>
      </c>
      <c r="B82" s="87"/>
      <c r="C82" s="88"/>
      <c r="D82" s="38">
        <v>46054</v>
      </c>
      <c r="E82" s="38">
        <v>46326</v>
      </c>
      <c r="F82" s="39"/>
      <c r="G82" s="38"/>
      <c r="H82" s="40">
        <v>1</v>
      </c>
      <c r="I82" s="40">
        <v>1</v>
      </c>
      <c r="J82" s="40">
        <v>1</v>
      </c>
      <c r="K82" s="39" t="str">
        <f t="shared" ca="1" si="21"/>
        <v>Em Andamento</v>
      </c>
      <c r="L82" s="41"/>
      <c r="M82" s="37"/>
      <c r="P82"/>
    </row>
    <row r="83" spans="1:16" s="32" customFormat="1" x14ac:dyDescent="0.25">
      <c r="A83" s="86" t="s">
        <v>132</v>
      </c>
      <c r="B83" s="87"/>
      <c r="C83" s="88"/>
      <c r="D83" s="38">
        <v>46054</v>
      </c>
      <c r="E83" s="38">
        <v>46326</v>
      </c>
      <c r="F83" s="39"/>
      <c r="G83" s="39"/>
      <c r="H83" s="40">
        <f t="shared" ca="1" si="22"/>
        <v>0.21691176470588236</v>
      </c>
      <c r="I83" s="40">
        <f t="shared" ca="1" si="23"/>
        <v>0.21691176470588236</v>
      </c>
      <c r="J83" s="40">
        <v>1</v>
      </c>
      <c r="K83" s="39" t="str">
        <f t="shared" ca="1" si="21"/>
        <v>Em Andamento</v>
      </c>
      <c r="L83" s="41"/>
      <c r="M83" s="37"/>
      <c r="P83"/>
    </row>
    <row r="84" spans="1:16" s="32" customFormat="1" x14ac:dyDescent="0.25">
      <c r="A84" s="86" t="s">
        <v>133</v>
      </c>
      <c r="B84" s="87"/>
      <c r="C84" s="88"/>
      <c r="D84" s="38">
        <v>46054</v>
      </c>
      <c r="E84" s="38">
        <v>46326</v>
      </c>
      <c r="F84" s="39"/>
      <c r="G84" s="39"/>
      <c r="H84" s="40">
        <f t="shared" ca="1" si="22"/>
        <v>0.21691176470588236</v>
      </c>
      <c r="I84" s="40">
        <f t="shared" ca="1" si="23"/>
        <v>0.21691176470588236</v>
      </c>
      <c r="J84" s="40">
        <v>1</v>
      </c>
      <c r="K84" s="39" t="str">
        <f t="shared" ca="1" si="21"/>
        <v>Em Andamento</v>
      </c>
      <c r="L84" s="41"/>
      <c r="M84" s="37"/>
      <c r="P84"/>
    </row>
    <row r="85" spans="1:16" s="32" customFormat="1" x14ac:dyDescent="0.25">
      <c r="A85" s="86" t="s">
        <v>123</v>
      </c>
      <c r="B85" s="87"/>
      <c r="C85" s="88"/>
      <c r="D85" s="38">
        <v>46054</v>
      </c>
      <c r="E85" s="38">
        <v>46326</v>
      </c>
      <c r="F85" s="39"/>
      <c r="G85" s="39"/>
      <c r="H85" s="40">
        <f t="shared" ca="1" si="22"/>
        <v>0.21691176470588236</v>
      </c>
      <c r="I85" s="40">
        <f t="shared" ca="1" si="23"/>
        <v>0.21691176470588236</v>
      </c>
      <c r="J85" s="40">
        <v>1</v>
      </c>
      <c r="K85" s="39" t="str">
        <f t="shared" ca="1" si="21"/>
        <v>Em Andamento</v>
      </c>
      <c r="L85" s="41"/>
      <c r="M85" s="37"/>
      <c r="P85"/>
    </row>
    <row r="86" spans="1:16" s="32" customFormat="1" x14ac:dyDescent="0.25">
      <c r="A86" s="86" t="s">
        <v>124</v>
      </c>
      <c r="B86" s="87"/>
      <c r="C86" s="88"/>
      <c r="D86" s="38">
        <v>46054</v>
      </c>
      <c r="E86" s="38">
        <v>46326</v>
      </c>
      <c r="F86" s="39"/>
      <c r="G86" s="39"/>
      <c r="H86" s="40">
        <f t="shared" ca="1" si="22"/>
        <v>0.21691176470588236</v>
      </c>
      <c r="I86" s="40">
        <f t="shared" ca="1" si="23"/>
        <v>0.21691176470588236</v>
      </c>
      <c r="J86" s="40">
        <v>1</v>
      </c>
      <c r="K86" s="39" t="str">
        <f t="shared" ca="1" si="21"/>
        <v>Em Andamento</v>
      </c>
      <c r="L86" s="41"/>
      <c r="M86" s="37"/>
      <c r="P86"/>
    </row>
    <row r="87" spans="1:16" s="32" customFormat="1" x14ac:dyDescent="0.25">
      <c r="A87" s="86" t="s">
        <v>125</v>
      </c>
      <c r="B87" s="87"/>
      <c r="C87" s="88"/>
      <c r="D87" s="38">
        <v>46054</v>
      </c>
      <c r="E87" s="38">
        <v>46326</v>
      </c>
      <c r="F87" s="39"/>
      <c r="G87" s="38"/>
      <c r="H87" s="40">
        <v>1</v>
      </c>
      <c r="I87" s="40">
        <v>1</v>
      </c>
      <c r="J87" s="40">
        <v>1</v>
      </c>
      <c r="K87" s="39" t="str">
        <f t="shared" ca="1" si="21"/>
        <v>Em Andamento</v>
      </c>
      <c r="L87" s="41"/>
      <c r="M87" s="37"/>
      <c r="P87"/>
    </row>
    <row r="88" spans="1:16" s="32" customFormat="1" x14ac:dyDescent="0.25">
      <c r="A88" s="86" t="s">
        <v>126</v>
      </c>
      <c r="B88" s="87"/>
      <c r="C88" s="88"/>
      <c r="D88" s="38">
        <v>46054</v>
      </c>
      <c r="E88" s="38">
        <v>46326</v>
      </c>
      <c r="F88" s="39"/>
      <c r="G88" s="39"/>
      <c r="H88" s="40">
        <f t="shared" ca="1" si="22"/>
        <v>0.21691176470588236</v>
      </c>
      <c r="I88" s="40">
        <f t="shared" ca="1" si="23"/>
        <v>0.21691176470588236</v>
      </c>
      <c r="J88" s="40">
        <v>1</v>
      </c>
      <c r="K88" s="39" t="str">
        <f t="shared" ca="1" si="21"/>
        <v>Em Andamento</v>
      </c>
      <c r="L88" s="41"/>
      <c r="M88" s="37"/>
      <c r="P88"/>
    </row>
    <row r="89" spans="1:16" s="32" customFormat="1" x14ac:dyDescent="0.25">
      <c r="A89" s="69" t="s">
        <v>205</v>
      </c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1"/>
      <c r="M89" s="37"/>
      <c r="P89"/>
    </row>
    <row r="90" spans="1:16" s="32" customFormat="1" ht="15" customHeight="1" x14ac:dyDescent="0.25">
      <c r="A90" s="86" t="s">
        <v>135</v>
      </c>
      <c r="B90" s="87"/>
      <c r="C90" s="88"/>
      <c r="D90" s="38">
        <v>46054</v>
      </c>
      <c r="E90" s="38">
        <v>46326</v>
      </c>
      <c r="F90" s="39"/>
      <c r="G90" s="38"/>
      <c r="H90" s="40">
        <v>1</v>
      </c>
      <c r="I90" s="40">
        <v>1</v>
      </c>
      <c r="J90" s="40">
        <v>1</v>
      </c>
      <c r="K90" s="39" t="str">
        <f t="shared" ref="K90:K101" ca="1" si="24">IF(F90="",IF(G90="",IF(TODAY()&gt;E90,"Atrasada","Em Andamento"),"Concluída"),"Continuada")</f>
        <v>Em Andamento</v>
      </c>
      <c r="L90" s="41"/>
      <c r="M90" s="37"/>
      <c r="P90"/>
    </row>
    <row r="91" spans="1:16" s="32" customFormat="1" x14ac:dyDescent="0.25">
      <c r="A91" s="86" t="s">
        <v>136</v>
      </c>
      <c r="B91" s="87"/>
      <c r="C91" s="88"/>
      <c r="D91" s="38">
        <v>46054</v>
      </c>
      <c r="E91" s="38">
        <v>46326</v>
      </c>
      <c r="F91" s="39"/>
      <c r="G91" s="39"/>
      <c r="H91" s="40">
        <f t="shared" ref="H91:H101" ca="1" si="25">IF(I91&gt;100%,(I91-100%)*-1,I91)</f>
        <v>0.21691176470588236</v>
      </c>
      <c r="I91" s="40">
        <f t="shared" ref="I91:I101" ca="1" si="26">(TODAY()-D91)/(E91-D91)</f>
        <v>0.21691176470588236</v>
      </c>
      <c r="J91" s="40">
        <v>1</v>
      </c>
      <c r="K91" s="39" t="str">
        <f t="shared" ca="1" si="24"/>
        <v>Em Andamento</v>
      </c>
      <c r="L91" s="41"/>
      <c r="M91" s="37"/>
      <c r="P91"/>
    </row>
    <row r="92" spans="1:16" s="32" customFormat="1" x14ac:dyDescent="0.25">
      <c r="A92" s="86" t="s">
        <v>137</v>
      </c>
      <c r="B92" s="87"/>
      <c r="C92" s="88"/>
      <c r="D92" s="38">
        <v>46054</v>
      </c>
      <c r="E92" s="38">
        <v>46326</v>
      </c>
      <c r="F92" s="39"/>
      <c r="G92" s="38"/>
      <c r="H92" s="40">
        <v>1</v>
      </c>
      <c r="I92" s="40">
        <v>1</v>
      </c>
      <c r="J92" s="40">
        <v>1</v>
      </c>
      <c r="K92" s="39" t="str">
        <f t="shared" ca="1" si="24"/>
        <v>Em Andamento</v>
      </c>
      <c r="L92" s="41"/>
      <c r="M92" s="37"/>
      <c r="P92"/>
    </row>
    <row r="93" spans="1:16" s="32" customFormat="1" x14ac:dyDescent="0.25">
      <c r="A93" s="86" t="s">
        <v>138</v>
      </c>
      <c r="B93" s="87"/>
      <c r="C93" s="88"/>
      <c r="D93" s="38">
        <v>46054</v>
      </c>
      <c r="E93" s="38">
        <v>46326</v>
      </c>
      <c r="F93" s="39"/>
      <c r="G93" s="38"/>
      <c r="H93" s="40">
        <v>1</v>
      </c>
      <c r="I93" s="40">
        <v>1</v>
      </c>
      <c r="J93" s="40">
        <v>1</v>
      </c>
      <c r="K93" s="39" t="str">
        <f t="shared" ca="1" si="24"/>
        <v>Em Andamento</v>
      </c>
      <c r="L93" s="41"/>
      <c r="M93" s="37"/>
      <c r="P93"/>
    </row>
    <row r="94" spans="1:16" s="32" customFormat="1" x14ac:dyDescent="0.25">
      <c r="A94" s="86" t="s">
        <v>139</v>
      </c>
      <c r="B94" s="87"/>
      <c r="C94" s="88"/>
      <c r="D94" s="38">
        <v>46054</v>
      </c>
      <c r="E94" s="38">
        <v>46326</v>
      </c>
      <c r="F94" s="39"/>
      <c r="G94" s="39"/>
      <c r="H94" s="40">
        <f t="shared" ca="1" si="25"/>
        <v>0.21691176470588236</v>
      </c>
      <c r="I94" s="40">
        <f t="shared" ca="1" si="26"/>
        <v>0.21691176470588236</v>
      </c>
      <c r="J94" s="40">
        <v>1</v>
      </c>
      <c r="K94" s="39" t="str">
        <f t="shared" ca="1" si="24"/>
        <v>Em Andamento</v>
      </c>
      <c r="L94" s="41"/>
      <c r="M94" s="37"/>
      <c r="P94"/>
    </row>
    <row r="95" spans="1:16" s="32" customFormat="1" x14ac:dyDescent="0.25">
      <c r="A95" s="86" t="s">
        <v>140</v>
      </c>
      <c r="B95" s="87"/>
      <c r="C95" s="88"/>
      <c r="D95" s="38">
        <v>46054</v>
      </c>
      <c r="E95" s="38">
        <v>46326</v>
      </c>
      <c r="F95" s="39"/>
      <c r="G95" s="38"/>
      <c r="H95" s="40">
        <v>1</v>
      </c>
      <c r="I95" s="40">
        <v>1</v>
      </c>
      <c r="J95" s="40">
        <v>1</v>
      </c>
      <c r="K95" s="39" t="str">
        <f t="shared" ca="1" si="24"/>
        <v>Em Andamento</v>
      </c>
      <c r="L95" s="41"/>
      <c r="M95" s="37"/>
      <c r="P95"/>
    </row>
    <row r="96" spans="1:16" s="32" customFormat="1" x14ac:dyDescent="0.25">
      <c r="A96" s="86" t="s">
        <v>141</v>
      </c>
      <c r="B96" s="87"/>
      <c r="C96" s="88"/>
      <c r="D96" s="38">
        <v>46054</v>
      </c>
      <c r="E96" s="38">
        <v>46326</v>
      </c>
      <c r="F96" s="39"/>
      <c r="G96" s="39"/>
      <c r="H96" s="40">
        <f t="shared" ca="1" si="25"/>
        <v>0.21691176470588236</v>
      </c>
      <c r="I96" s="40">
        <f t="shared" ca="1" si="26"/>
        <v>0.21691176470588236</v>
      </c>
      <c r="J96" s="40">
        <v>1</v>
      </c>
      <c r="K96" s="39" t="str">
        <f t="shared" ca="1" si="24"/>
        <v>Em Andamento</v>
      </c>
      <c r="L96" s="41"/>
      <c r="M96" s="37"/>
      <c r="P96"/>
    </row>
    <row r="97" spans="1:16" s="32" customFormat="1" x14ac:dyDescent="0.25">
      <c r="A97" s="86" t="s">
        <v>142</v>
      </c>
      <c r="B97" s="87"/>
      <c r="C97" s="88"/>
      <c r="D97" s="38">
        <v>46054</v>
      </c>
      <c r="E97" s="38">
        <v>46326</v>
      </c>
      <c r="F97" s="39"/>
      <c r="G97" s="39"/>
      <c r="H97" s="40">
        <f t="shared" ca="1" si="25"/>
        <v>0.21691176470588236</v>
      </c>
      <c r="I97" s="40">
        <f t="shared" ca="1" si="26"/>
        <v>0.21691176470588236</v>
      </c>
      <c r="J97" s="40">
        <v>1</v>
      </c>
      <c r="K97" s="39" t="str">
        <f t="shared" ca="1" si="24"/>
        <v>Em Andamento</v>
      </c>
      <c r="L97" s="41"/>
      <c r="M97" s="37"/>
      <c r="P97"/>
    </row>
    <row r="98" spans="1:16" s="32" customFormat="1" x14ac:dyDescent="0.25">
      <c r="A98" s="86" t="s">
        <v>143</v>
      </c>
      <c r="B98" s="87"/>
      <c r="C98" s="88"/>
      <c r="D98" s="38">
        <v>46054</v>
      </c>
      <c r="E98" s="38">
        <v>46326</v>
      </c>
      <c r="F98" s="39"/>
      <c r="G98" s="39"/>
      <c r="H98" s="40">
        <f t="shared" ca="1" si="25"/>
        <v>0.21691176470588236</v>
      </c>
      <c r="I98" s="40">
        <f t="shared" ca="1" si="26"/>
        <v>0.21691176470588236</v>
      </c>
      <c r="J98" s="40">
        <v>1</v>
      </c>
      <c r="K98" s="39" t="str">
        <f t="shared" ca="1" si="24"/>
        <v>Em Andamento</v>
      </c>
      <c r="L98" s="41"/>
      <c r="M98" s="37"/>
      <c r="P98"/>
    </row>
    <row r="99" spans="1:16" s="32" customFormat="1" x14ac:dyDescent="0.25">
      <c r="A99" s="86" t="s">
        <v>144</v>
      </c>
      <c r="B99" s="87"/>
      <c r="C99" s="88"/>
      <c r="D99" s="38">
        <v>46054</v>
      </c>
      <c r="E99" s="38">
        <v>46326</v>
      </c>
      <c r="F99" s="39"/>
      <c r="G99" s="39"/>
      <c r="H99" s="40">
        <f t="shared" ca="1" si="25"/>
        <v>0.21691176470588236</v>
      </c>
      <c r="I99" s="40">
        <f t="shared" ca="1" si="26"/>
        <v>0.21691176470588236</v>
      </c>
      <c r="J99" s="40">
        <v>1</v>
      </c>
      <c r="K99" s="39" t="str">
        <f t="shared" ca="1" si="24"/>
        <v>Em Andamento</v>
      </c>
      <c r="L99" s="41"/>
      <c r="M99" s="37"/>
      <c r="P99"/>
    </row>
    <row r="100" spans="1:16" s="32" customFormat="1" x14ac:dyDescent="0.25">
      <c r="A100" s="86" t="s">
        <v>145</v>
      </c>
      <c r="B100" s="87"/>
      <c r="C100" s="88"/>
      <c r="D100" s="38">
        <v>46054</v>
      </c>
      <c r="E100" s="38">
        <v>46326</v>
      </c>
      <c r="F100" s="39"/>
      <c r="G100" s="38"/>
      <c r="H100" s="40">
        <v>1</v>
      </c>
      <c r="I100" s="40">
        <v>1</v>
      </c>
      <c r="J100" s="40">
        <v>1</v>
      </c>
      <c r="K100" s="39" t="str">
        <f t="shared" ca="1" si="24"/>
        <v>Em Andamento</v>
      </c>
      <c r="L100" s="41"/>
      <c r="M100" s="37"/>
      <c r="P100"/>
    </row>
    <row r="101" spans="1:16" s="32" customFormat="1" x14ac:dyDescent="0.25">
      <c r="A101" s="86" t="s">
        <v>146</v>
      </c>
      <c r="B101" s="87"/>
      <c r="C101" s="88"/>
      <c r="D101" s="38">
        <v>46054</v>
      </c>
      <c r="E101" s="38">
        <v>46326</v>
      </c>
      <c r="F101" s="39"/>
      <c r="G101" s="39"/>
      <c r="H101" s="40">
        <f t="shared" ca="1" si="25"/>
        <v>0.21691176470588236</v>
      </c>
      <c r="I101" s="40">
        <f t="shared" ca="1" si="26"/>
        <v>0.21691176470588236</v>
      </c>
      <c r="J101" s="40">
        <v>1</v>
      </c>
      <c r="K101" s="39" t="str">
        <f t="shared" ca="1" si="24"/>
        <v>Em Andamento</v>
      </c>
      <c r="L101" s="41"/>
      <c r="M101" s="37"/>
      <c r="P101"/>
    </row>
    <row r="102" spans="1:16" s="32" customFormat="1" x14ac:dyDescent="0.25">
      <c r="A102" s="69" t="s">
        <v>23</v>
      </c>
      <c r="B102" s="70"/>
      <c r="C102" s="70"/>
      <c r="D102" s="70"/>
      <c r="E102" s="70"/>
      <c r="F102" s="70"/>
      <c r="G102" s="70"/>
      <c r="H102" s="70"/>
      <c r="I102" s="70"/>
      <c r="J102" s="70"/>
      <c r="K102" s="70"/>
      <c r="L102" s="71"/>
      <c r="M102" s="37"/>
      <c r="P102"/>
    </row>
    <row r="103" spans="1:16" s="32" customFormat="1" x14ac:dyDescent="0.25">
      <c r="A103" s="57" t="s">
        <v>102</v>
      </c>
      <c r="B103" s="58"/>
      <c r="C103" s="59"/>
      <c r="D103" s="38">
        <v>46054</v>
      </c>
      <c r="E103" s="38">
        <v>46172</v>
      </c>
      <c r="F103" s="39"/>
      <c r="G103" s="38"/>
      <c r="H103" s="40">
        <f t="shared" ref="H103:H116" ca="1" si="27">IF(I103&gt;100%,(I103-100%)*-1,I103)</f>
        <v>0.5</v>
      </c>
      <c r="I103" s="40">
        <f t="shared" ref="I103:I116" ca="1" si="28">(TODAY()-D103)/(E103-D103)</f>
        <v>0.5</v>
      </c>
      <c r="J103" s="40">
        <v>1</v>
      </c>
      <c r="K103" s="39" t="str">
        <f t="shared" ref="K103:K116" ca="1" si="29">IF(F103="",IF(G103="",IF(TODAY()&gt;E103,"Atrasada","Em Andamento"),"Concluída"),"Continuada")</f>
        <v>Em Andamento</v>
      </c>
      <c r="L103" s="41"/>
      <c r="M103" s="37"/>
      <c r="P103"/>
    </row>
    <row r="104" spans="1:16" s="32" customFormat="1" x14ac:dyDescent="0.25">
      <c r="A104" s="57" t="s">
        <v>154</v>
      </c>
      <c r="B104" s="58"/>
      <c r="C104" s="59"/>
      <c r="D104" s="38">
        <v>46054</v>
      </c>
      <c r="E104" s="38">
        <v>46172</v>
      </c>
      <c r="F104" s="39"/>
      <c r="G104" s="38"/>
      <c r="H104" s="40">
        <f t="shared" ca="1" si="27"/>
        <v>0.5</v>
      </c>
      <c r="I104" s="40">
        <f t="shared" ca="1" si="28"/>
        <v>0.5</v>
      </c>
      <c r="J104" s="40">
        <v>1</v>
      </c>
      <c r="K104" s="39" t="str">
        <f t="shared" ca="1" si="29"/>
        <v>Em Andamento</v>
      </c>
      <c r="L104" s="41"/>
      <c r="M104" s="37"/>
      <c r="P104"/>
    </row>
    <row r="105" spans="1:16" s="32" customFormat="1" x14ac:dyDescent="0.25">
      <c r="A105" s="57" t="s">
        <v>155</v>
      </c>
      <c r="B105" s="58"/>
      <c r="C105" s="59"/>
      <c r="D105" s="38">
        <v>46054</v>
      </c>
      <c r="E105" s="38">
        <v>46172</v>
      </c>
      <c r="F105" s="39"/>
      <c r="G105" s="38"/>
      <c r="H105" s="40">
        <f t="shared" ca="1" si="27"/>
        <v>0.5</v>
      </c>
      <c r="I105" s="40">
        <f t="shared" ca="1" si="28"/>
        <v>0.5</v>
      </c>
      <c r="J105" s="40">
        <v>1</v>
      </c>
      <c r="K105" s="39" t="str">
        <f t="shared" ca="1" si="29"/>
        <v>Em Andamento</v>
      </c>
      <c r="L105" s="41"/>
      <c r="M105" s="37"/>
      <c r="P105"/>
    </row>
    <row r="106" spans="1:16" s="32" customFormat="1" x14ac:dyDescent="0.25">
      <c r="A106" s="57" t="s">
        <v>156</v>
      </c>
      <c r="B106" s="58"/>
      <c r="C106" s="59"/>
      <c r="D106" s="38">
        <v>46054</v>
      </c>
      <c r="E106" s="38">
        <v>46122</v>
      </c>
      <c r="F106" s="39"/>
      <c r="G106" s="38"/>
      <c r="H106" s="40">
        <f t="shared" ca="1" si="27"/>
        <v>0.86764705882352944</v>
      </c>
      <c r="I106" s="40">
        <f t="shared" ca="1" si="28"/>
        <v>0.86764705882352944</v>
      </c>
      <c r="J106" s="40">
        <v>1</v>
      </c>
      <c r="K106" s="39" t="str">
        <f t="shared" ca="1" si="29"/>
        <v>Em Andamento</v>
      </c>
      <c r="L106" s="41"/>
      <c r="M106" s="37"/>
      <c r="P106"/>
    </row>
    <row r="107" spans="1:16" s="32" customFormat="1" x14ac:dyDescent="0.25">
      <c r="A107" s="57" t="s">
        <v>157</v>
      </c>
      <c r="B107" s="58"/>
      <c r="C107" s="59"/>
      <c r="D107" s="38">
        <v>46054</v>
      </c>
      <c r="E107" s="38">
        <v>46152</v>
      </c>
      <c r="F107" s="39"/>
      <c r="G107" s="38"/>
      <c r="H107" s="40">
        <f t="shared" ca="1" si="27"/>
        <v>0.60204081632653061</v>
      </c>
      <c r="I107" s="40">
        <f t="shared" ca="1" si="28"/>
        <v>0.60204081632653061</v>
      </c>
      <c r="J107" s="40">
        <v>1</v>
      </c>
      <c r="K107" s="39" t="str">
        <f t="shared" ca="1" si="29"/>
        <v>Em Andamento</v>
      </c>
      <c r="L107" s="41"/>
      <c r="M107" s="37"/>
      <c r="P107"/>
    </row>
    <row r="108" spans="1:16" s="32" customFormat="1" x14ac:dyDescent="0.25">
      <c r="A108" s="57" t="s">
        <v>158</v>
      </c>
      <c r="B108" s="58"/>
      <c r="C108" s="59"/>
      <c r="D108" s="38">
        <v>46054</v>
      </c>
      <c r="E108" s="38">
        <v>46183</v>
      </c>
      <c r="F108" s="39"/>
      <c r="G108" s="38"/>
      <c r="H108" s="40">
        <f t="shared" ca="1" si="27"/>
        <v>0.4573643410852713</v>
      </c>
      <c r="I108" s="40">
        <f t="shared" ca="1" si="28"/>
        <v>0.4573643410852713</v>
      </c>
      <c r="J108" s="40">
        <v>1</v>
      </c>
      <c r="K108" s="39" t="str">
        <f t="shared" ca="1" si="29"/>
        <v>Em Andamento</v>
      </c>
      <c r="L108" s="41"/>
      <c r="M108" s="37"/>
      <c r="P108"/>
    </row>
    <row r="109" spans="1:16" s="32" customFormat="1" x14ac:dyDescent="0.25">
      <c r="A109" s="57" t="s">
        <v>159</v>
      </c>
      <c r="B109" s="58"/>
      <c r="C109" s="59"/>
      <c r="D109" s="38">
        <v>46054</v>
      </c>
      <c r="E109" s="38">
        <v>46213</v>
      </c>
      <c r="F109" s="39"/>
      <c r="G109" s="38"/>
      <c r="H109" s="40">
        <f t="shared" ca="1" si="27"/>
        <v>0.37106918238993708</v>
      </c>
      <c r="I109" s="40">
        <f t="shared" ca="1" si="28"/>
        <v>0.37106918238993708</v>
      </c>
      <c r="J109" s="40">
        <v>1</v>
      </c>
      <c r="K109" s="39" t="str">
        <f t="shared" ca="1" si="29"/>
        <v>Em Andamento</v>
      </c>
      <c r="L109" s="41"/>
      <c r="M109" s="37"/>
      <c r="P109"/>
    </row>
    <row r="110" spans="1:16" s="32" customFormat="1" x14ac:dyDescent="0.25">
      <c r="A110" s="57" t="s">
        <v>160</v>
      </c>
      <c r="B110" s="58"/>
      <c r="C110" s="59"/>
      <c r="D110" s="38">
        <v>46054</v>
      </c>
      <c r="E110" s="38">
        <v>46244</v>
      </c>
      <c r="F110" s="39"/>
      <c r="G110" s="38"/>
      <c r="H110" s="40">
        <f t="shared" ca="1" si="27"/>
        <v>0.31052631578947371</v>
      </c>
      <c r="I110" s="40">
        <f t="shared" ca="1" si="28"/>
        <v>0.31052631578947371</v>
      </c>
      <c r="J110" s="40">
        <v>1</v>
      </c>
      <c r="K110" s="39" t="str">
        <f t="shared" ca="1" si="29"/>
        <v>Em Andamento</v>
      </c>
      <c r="L110" s="41"/>
      <c r="M110" s="37"/>
      <c r="P110"/>
    </row>
    <row r="111" spans="1:16" s="32" customFormat="1" x14ac:dyDescent="0.25">
      <c r="A111" s="57" t="s">
        <v>161</v>
      </c>
      <c r="B111" s="58"/>
      <c r="C111" s="59"/>
      <c r="D111" s="38">
        <v>46054</v>
      </c>
      <c r="E111" s="38">
        <v>46275</v>
      </c>
      <c r="F111" s="39"/>
      <c r="G111" s="38"/>
      <c r="H111" s="40">
        <f t="shared" ca="1" si="27"/>
        <v>0.2669683257918552</v>
      </c>
      <c r="I111" s="40">
        <f t="shared" ca="1" si="28"/>
        <v>0.2669683257918552</v>
      </c>
      <c r="J111" s="40">
        <v>1</v>
      </c>
      <c r="K111" s="39" t="str">
        <f t="shared" ca="1" si="29"/>
        <v>Em Andamento</v>
      </c>
      <c r="L111" s="41"/>
      <c r="M111" s="37"/>
      <c r="P111"/>
    </row>
    <row r="112" spans="1:16" s="32" customFormat="1" x14ac:dyDescent="0.25">
      <c r="A112" s="57" t="s">
        <v>162</v>
      </c>
      <c r="B112" s="58"/>
      <c r="C112" s="59"/>
      <c r="D112" s="38">
        <v>46054</v>
      </c>
      <c r="E112" s="38">
        <v>46305</v>
      </c>
      <c r="F112" s="39"/>
      <c r="G112" s="38"/>
      <c r="H112" s="40">
        <f t="shared" ca="1" si="27"/>
        <v>0.23505976095617531</v>
      </c>
      <c r="I112" s="40">
        <f t="shared" ca="1" si="28"/>
        <v>0.23505976095617531</v>
      </c>
      <c r="J112" s="40">
        <v>1</v>
      </c>
      <c r="K112" s="39" t="str">
        <f t="shared" ca="1" si="29"/>
        <v>Em Andamento</v>
      </c>
      <c r="L112" s="41"/>
      <c r="M112" s="37"/>
      <c r="P112"/>
    </row>
    <row r="113" spans="1:16" s="32" customFormat="1" x14ac:dyDescent="0.25">
      <c r="A113" s="57" t="s">
        <v>163</v>
      </c>
      <c r="B113" s="58"/>
      <c r="C113" s="59"/>
      <c r="D113" s="38">
        <v>46054</v>
      </c>
      <c r="E113" s="38">
        <v>46336</v>
      </c>
      <c r="F113" s="39"/>
      <c r="G113" s="38"/>
      <c r="H113" s="40">
        <f t="shared" ca="1" si="27"/>
        <v>0.20921985815602837</v>
      </c>
      <c r="I113" s="40">
        <f t="shared" ca="1" si="28"/>
        <v>0.20921985815602837</v>
      </c>
      <c r="J113" s="40">
        <v>1</v>
      </c>
      <c r="K113" s="39" t="str">
        <f t="shared" ca="1" si="29"/>
        <v>Em Andamento</v>
      </c>
      <c r="L113" s="41"/>
      <c r="M113" s="37"/>
      <c r="P113"/>
    </row>
    <row r="114" spans="1:16" s="32" customFormat="1" x14ac:dyDescent="0.25">
      <c r="A114" s="57" t="s">
        <v>164</v>
      </c>
      <c r="B114" s="58"/>
      <c r="C114" s="59"/>
      <c r="D114" s="38">
        <v>46054</v>
      </c>
      <c r="E114" s="38">
        <v>46366</v>
      </c>
      <c r="F114" s="39"/>
      <c r="G114" s="38"/>
      <c r="H114" s="40">
        <f t="shared" ca="1" si="27"/>
        <v>0.1891025641025641</v>
      </c>
      <c r="I114" s="40">
        <f t="shared" ca="1" si="28"/>
        <v>0.1891025641025641</v>
      </c>
      <c r="J114" s="40">
        <v>1</v>
      </c>
      <c r="K114" s="39" t="str">
        <f t="shared" ca="1" si="29"/>
        <v>Em Andamento</v>
      </c>
      <c r="L114" s="41"/>
      <c r="M114" s="37"/>
      <c r="P114"/>
    </row>
    <row r="115" spans="1:16" s="32" customFormat="1" x14ac:dyDescent="0.25">
      <c r="A115" s="57" t="s">
        <v>165</v>
      </c>
      <c r="B115" s="58"/>
      <c r="C115" s="59"/>
      <c r="D115" s="38">
        <v>46054</v>
      </c>
      <c r="E115" s="38">
        <v>46397</v>
      </c>
      <c r="F115" s="39"/>
      <c r="G115" s="38"/>
      <c r="H115" s="40">
        <f t="shared" ca="1" si="27"/>
        <v>0.17201166180758018</v>
      </c>
      <c r="I115" s="40">
        <f t="shared" ca="1" si="28"/>
        <v>0.17201166180758018</v>
      </c>
      <c r="J115" s="40">
        <v>1</v>
      </c>
      <c r="K115" s="39" t="str">
        <f t="shared" ca="1" si="29"/>
        <v>Em Andamento</v>
      </c>
      <c r="L115" s="41"/>
      <c r="M115" s="37"/>
      <c r="P115"/>
    </row>
    <row r="116" spans="1:16" s="32" customFormat="1" x14ac:dyDescent="0.25">
      <c r="A116" s="57" t="s">
        <v>51</v>
      </c>
      <c r="B116" s="58"/>
      <c r="C116" s="59"/>
      <c r="D116" s="38">
        <v>46054</v>
      </c>
      <c r="E116" s="38">
        <v>46142</v>
      </c>
      <c r="F116" s="39"/>
      <c r="G116" s="39"/>
      <c r="H116" s="40">
        <f t="shared" ca="1" si="27"/>
        <v>0.67045454545454541</v>
      </c>
      <c r="I116" s="40">
        <f t="shared" ca="1" si="28"/>
        <v>0.67045454545454541</v>
      </c>
      <c r="J116" s="40">
        <v>1</v>
      </c>
      <c r="K116" s="39" t="str">
        <f t="shared" ca="1" si="29"/>
        <v>Em Andamento</v>
      </c>
      <c r="L116" s="41"/>
      <c r="M116" s="37"/>
      <c r="P116"/>
    </row>
    <row r="117" spans="1:16" s="32" customFormat="1" x14ac:dyDescent="0.25">
      <c r="A117" s="78" t="s">
        <v>24</v>
      </c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80"/>
      <c r="M117" s="37"/>
      <c r="P117"/>
    </row>
    <row r="118" spans="1:16" s="32" customFormat="1" x14ac:dyDescent="0.25">
      <c r="A118" s="63" t="s">
        <v>59</v>
      </c>
      <c r="B118" s="64"/>
      <c r="C118" s="65"/>
      <c r="D118" s="38">
        <v>46054</v>
      </c>
      <c r="E118" s="38">
        <v>46142</v>
      </c>
      <c r="F118" s="39"/>
      <c r="G118" s="38"/>
      <c r="H118" s="40">
        <f t="shared" ref="H118" ca="1" si="30">IF(I118&gt;100%,(I118-100%)*-1,I118)</f>
        <v>0.67045454545454541</v>
      </c>
      <c r="I118" s="40">
        <f t="shared" ref="I118" ca="1" si="31">(TODAY()-D118)/(E118-D118)</f>
        <v>0.67045454545454541</v>
      </c>
      <c r="J118" s="40">
        <v>1</v>
      </c>
      <c r="K118" s="39" t="str">
        <f t="shared" ref="K118" ca="1" si="32">IF(F118="",IF(G118="",IF(TODAY()&gt;E118,"Atrasada","Em Andamento"),"Concluída"),"Continuada")</f>
        <v>Em Andamento</v>
      </c>
      <c r="L118" s="41"/>
      <c r="M118" s="37"/>
      <c r="P118"/>
    </row>
    <row r="119" spans="1:16" s="32" customFormat="1" x14ac:dyDescent="0.25">
      <c r="A119" s="78" t="s">
        <v>25</v>
      </c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80"/>
      <c r="M119" s="37"/>
      <c r="P119"/>
    </row>
    <row r="120" spans="1:16" s="32" customFormat="1" x14ac:dyDescent="0.25">
      <c r="A120" s="90" t="s">
        <v>103</v>
      </c>
      <c r="B120" s="91"/>
      <c r="C120" s="92"/>
      <c r="D120" s="38">
        <v>46023</v>
      </c>
      <c r="E120" s="38">
        <v>46387</v>
      </c>
      <c r="F120" s="39"/>
      <c r="G120" s="51"/>
      <c r="H120" s="40">
        <f ca="1">IF(I120&gt;100%,(I120-100%)*-1,I120)</f>
        <v>0.24725274725274726</v>
      </c>
      <c r="I120" s="40">
        <f ca="1">(TODAY()-D120)/(E120-D120)</f>
        <v>0.24725274725274726</v>
      </c>
      <c r="J120" s="40">
        <v>1</v>
      </c>
      <c r="K120" s="39" t="str">
        <f ca="1">IF(F120="",IF(G120="",IF(TODAY()&gt;E120,"Atrasada","Em Andamento"),"Concluída"),"Continuada")</f>
        <v>Em Andamento</v>
      </c>
      <c r="L120" s="41"/>
      <c r="M120" s="37"/>
      <c r="P120"/>
    </row>
    <row r="121" spans="1:16" s="32" customFormat="1" x14ac:dyDescent="0.25">
      <c r="A121" s="60" t="s">
        <v>52</v>
      </c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2"/>
      <c r="M121" s="37"/>
      <c r="P121"/>
    </row>
    <row r="122" spans="1:16" s="32" customFormat="1" x14ac:dyDescent="0.25">
      <c r="A122" s="60" t="s">
        <v>27</v>
      </c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2"/>
      <c r="M122" s="37"/>
      <c r="P122"/>
    </row>
    <row r="123" spans="1:16" s="32" customFormat="1" x14ac:dyDescent="0.25">
      <c r="A123" s="57" t="s">
        <v>147</v>
      </c>
      <c r="B123" s="58"/>
      <c r="C123" s="59"/>
      <c r="D123" s="38">
        <v>46023</v>
      </c>
      <c r="E123" s="38">
        <v>46053</v>
      </c>
      <c r="F123" s="39"/>
      <c r="G123" s="38">
        <v>46045</v>
      </c>
      <c r="H123" s="40">
        <v>1</v>
      </c>
      <c r="I123" s="40">
        <v>1</v>
      </c>
      <c r="J123" s="40">
        <v>1</v>
      </c>
      <c r="K123" s="39" t="str">
        <f t="shared" ref="K123:K157" ca="1" si="33">IF(F123="",IF(G123="",IF(TODAY()&gt;E123,"Atrasada","Em Andamento"),"Concluída"),"Continuada")</f>
        <v>Concluída</v>
      </c>
      <c r="L123" s="41"/>
      <c r="M123" s="37"/>
      <c r="P123"/>
    </row>
    <row r="124" spans="1:16" s="32" customFormat="1" x14ac:dyDescent="0.25">
      <c r="A124" s="57" t="s">
        <v>166</v>
      </c>
      <c r="B124" s="58"/>
      <c r="C124" s="59"/>
      <c r="D124" s="38">
        <v>46054</v>
      </c>
      <c r="E124" s="38">
        <v>46081</v>
      </c>
      <c r="F124" s="39"/>
      <c r="G124" s="38">
        <v>46079</v>
      </c>
      <c r="H124" s="40">
        <v>1</v>
      </c>
      <c r="I124" s="40">
        <v>1</v>
      </c>
      <c r="J124" s="40">
        <v>1</v>
      </c>
      <c r="K124" s="39" t="str">
        <f t="shared" ca="1" si="33"/>
        <v>Concluída</v>
      </c>
      <c r="L124" s="41"/>
      <c r="M124" s="37"/>
      <c r="P124"/>
    </row>
    <row r="125" spans="1:16" s="32" customFormat="1" ht="28.5" x14ac:dyDescent="0.25">
      <c r="A125" s="57" t="s">
        <v>167</v>
      </c>
      <c r="B125" s="58"/>
      <c r="C125" s="59"/>
      <c r="D125" s="38">
        <v>46082</v>
      </c>
      <c r="E125" s="38" t="s">
        <v>206</v>
      </c>
      <c r="F125" s="39"/>
      <c r="G125" s="38"/>
      <c r="H125" s="40">
        <v>1</v>
      </c>
      <c r="I125" s="40">
        <v>1</v>
      </c>
      <c r="J125" s="40">
        <v>1</v>
      </c>
      <c r="K125" s="39" t="str">
        <f t="shared" ca="1" si="33"/>
        <v>Em Andamento</v>
      </c>
      <c r="L125" s="41"/>
      <c r="M125" s="37"/>
      <c r="P125"/>
    </row>
    <row r="126" spans="1:16" s="32" customFormat="1" x14ac:dyDescent="0.25">
      <c r="A126" s="57" t="s">
        <v>168</v>
      </c>
      <c r="B126" s="58"/>
      <c r="C126" s="59"/>
      <c r="D126" s="38">
        <v>46113</v>
      </c>
      <c r="E126" s="38">
        <v>46142</v>
      </c>
      <c r="F126" s="39"/>
      <c r="G126" s="38"/>
      <c r="H126" s="40">
        <v>1</v>
      </c>
      <c r="I126" s="40">
        <v>1</v>
      </c>
      <c r="J126" s="40">
        <v>1</v>
      </c>
      <c r="K126" s="39" t="str">
        <f t="shared" ca="1" si="33"/>
        <v>Em Andamento</v>
      </c>
      <c r="L126" s="41"/>
      <c r="M126" s="37"/>
      <c r="P126"/>
    </row>
    <row r="127" spans="1:16" s="32" customFormat="1" x14ac:dyDescent="0.25">
      <c r="A127" s="57" t="s">
        <v>169</v>
      </c>
      <c r="B127" s="58"/>
      <c r="C127" s="59"/>
      <c r="D127" s="38">
        <v>46143</v>
      </c>
      <c r="E127" s="38">
        <v>46173</v>
      </c>
      <c r="F127" s="39"/>
      <c r="G127" s="38"/>
      <c r="H127" s="40">
        <v>1</v>
      </c>
      <c r="I127" s="40">
        <v>1</v>
      </c>
      <c r="J127" s="40">
        <v>1</v>
      </c>
      <c r="K127" s="39" t="str">
        <f t="shared" ca="1" si="33"/>
        <v>Em Andamento</v>
      </c>
      <c r="L127" s="41"/>
      <c r="M127" s="37"/>
      <c r="P127"/>
    </row>
    <row r="128" spans="1:16" s="32" customFormat="1" x14ac:dyDescent="0.25">
      <c r="A128" s="57" t="s">
        <v>170</v>
      </c>
      <c r="B128" s="58"/>
      <c r="C128" s="59"/>
      <c r="D128" s="38">
        <v>46174</v>
      </c>
      <c r="E128" s="38">
        <v>46203</v>
      </c>
      <c r="F128" s="39"/>
      <c r="G128" s="38"/>
      <c r="H128" s="40">
        <f t="shared" ref="H128:H161" ca="1" si="34">IF(I128&gt;100%,(I128-100%)*-1,I128)</f>
        <v>-2.103448275862069</v>
      </c>
      <c r="I128" s="40">
        <f t="shared" ref="I128:I157" ca="1" si="35">(TODAY()-D128)/(E128-D128)</f>
        <v>-2.103448275862069</v>
      </c>
      <c r="J128" s="40">
        <v>1</v>
      </c>
      <c r="K128" s="39" t="str">
        <f t="shared" ca="1" si="33"/>
        <v>Em Andamento</v>
      </c>
      <c r="L128" s="41"/>
      <c r="M128" s="37"/>
      <c r="P128"/>
    </row>
    <row r="129" spans="1:16" s="32" customFormat="1" x14ac:dyDescent="0.25">
      <c r="A129" s="57" t="s">
        <v>171</v>
      </c>
      <c r="B129" s="58"/>
      <c r="C129" s="59"/>
      <c r="D129" s="38">
        <v>46204</v>
      </c>
      <c r="E129" s="38">
        <v>46234</v>
      </c>
      <c r="F129" s="39"/>
      <c r="G129" s="38"/>
      <c r="H129" s="40">
        <f t="shared" ca="1" si="34"/>
        <v>-3.0333333333333332</v>
      </c>
      <c r="I129" s="40">
        <f t="shared" ca="1" si="35"/>
        <v>-3.0333333333333332</v>
      </c>
      <c r="J129" s="40">
        <v>1</v>
      </c>
      <c r="K129" s="39" t="str">
        <f t="shared" ca="1" si="33"/>
        <v>Em Andamento</v>
      </c>
      <c r="L129" s="41"/>
      <c r="M129" s="37"/>
      <c r="P129"/>
    </row>
    <row r="130" spans="1:16" s="32" customFormat="1" x14ac:dyDescent="0.25">
      <c r="A130" s="57" t="s">
        <v>172</v>
      </c>
      <c r="B130" s="58"/>
      <c r="C130" s="59"/>
      <c r="D130" s="38">
        <v>46235</v>
      </c>
      <c r="E130" s="38">
        <v>46265</v>
      </c>
      <c r="F130" s="39"/>
      <c r="G130" s="38"/>
      <c r="H130" s="40">
        <f t="shared" ca="1" si="34"/>
        <v>-4.0666666666666664</v>
      </c>
      <c r="I130" s="40">
        <f t="shared" ca="1" si="35"/>
        <v>-4.0666666666666664</v>
      </c>
      <c r="J130" s="40">
        <v>1</v>
      </c>
      <c r="K130" s="39" t="str">
        <f t="shared" ca="1" si="33"/>
        <v>Em Andamento</v>
      </c>
      <c r="L130" s="41"/>
      <c r="M130" s="37"/>
      <c r="P130"/>
    </row>
    <row r="131" spans="1:16" s="32" customFormat="1" x14ac:dyDescent="0.25">
      <c r="A131" s="57" t="s">
        <v>173</v>
      </c>
      <c r="B131" s="58"/>
      <c r="C131" s="59"/>
      <c r="D131" s="38">
        <v>46235</v>
      </c>
      <c r="E131" s="38">
        <v>46295</v>
      </c>
      <c r="F131" s="39"/>
      <c r="G131" s="38"/>
      <c r="H131" s="40">
        <f t="shared" ca="1" si="34"/>
        <v>-2.0333333333333332</v>
      </c>
      <c r="I131" s="40">
        <f t="shared" ca="1" si="35"/>
        <v>-2.0333333333333332</v>
      </c>
      <c r="J131" s="40">
        <v>1</v>
      </c>
      <c r="K131" s="39" t="str">
        <f t="shared" ca="1" si="33"/>
        <v>Em Andamento</v>
      </c>
      <c r="L131" s="41"/>
      <c r="M131" s="37"/>
      <c r="P131"/>
    </row>
    <row r="132" spans="1:16" s="32" customFormat="1" x14ac:dyDescent="0.25">
      <c r="A132" s="57" t="s">
        <v>174</v>
      </c>
      <c r="B132" s="58"/>
      <c r="C132" s="59"/>
      <c r="D132" s="38">
        <v>46235</v>
      </c>
      <c r="E132" s="38">
        <v>46326</v>
      </c>
      <c r="F132" s="39"/>
      <c r="G132" s="38"/>
      <c r="H132" s="40">
        <f t="shared" ca="1" si="34"/>
        <v>-1.3406593406593406</v>
      </c>
      <c r="I132" s="40">
        <f t="shared" ca="1" si="35"/>
        <v>-1.3406593406593406</v>
      </c>
      <c r="J132" s="40">
        <v>1</v>
      </c>
      <c r="K132" s="39" t="str">
        <f t="shared" ca="1" si="33"/>
        <v>Em Andamento</v>
      </c>
      <c r="L132" s="41"/>
      <c r="M132" s="37"/>
      <c r="P132"/>
    </row>
    <row r="133" spans="1:16" s="32" customFormat="1" x14ac:dyDescent="0.25">
      <c r="A133" s="57" t="s">
        <v>175</v>
      </c>
      <c r="B133" s="58"/>
      <c r="C133" s="59"/>
      <c r="D133" s="38">
        <v>46235</v>
      </c>
      <c r="E133" s="38">
        <v>46356</v>
      </c>
      <c r="F133" s="39"/>
      <c r="G133" s="38"/>
      <c r="H133" s="40">
        <f t="shared" ca="1" si="34"/>
        <v>-1.0082644628099173</v>
      </c>
      <c r="I133" s="40">
        <f t="shared" ca="1" si="35"/>
        <v>-1.0082644628099173</v>
      </c>
      <c r="J133" s="40">
        <v>1</v>
      </c>
      <c r="K133" s="39" t="str">
        <f t="shared" ca="1" si="33"/>
        <v>Em Andamento</v>
      </c>
      <c r="L133" s="41"/>
      <c r="M133" s="37"/>
      <c r="P133"/>
    </row>
    <row r="134" spans="1:16" s="32" customFormat="1" x14ac:dyDescent="0.25">
      <c r="A134" s="57" t="s">
        <v>176</v>
      </c>
      <c r="B134" s="58"/>
      <c r="C134" s="59"/>
      <c r="D134" s="38">
        <v>46235</v>
      </c>
      <c r="E134" s="38">
        <v>46387</v>
      </c>
      <c r="F134" s="39"/>
      <c r="G134" s="39"/>
      <c r="H134" s="40">
        <f t="shared" ca="1" si="34"/>
        <v>-0.80263157894736847</v>
      </c>
      <c r="I134" s="40">
        <f t="shared" ca="1" si="35"/>
        <v>-0.80263157894736847</v>
      </c>
      <c r="J134" s="40">
        <v>1</v>
      </c>
      <c r="K134" s="39" t="str">
        <f t="shared" ca="1" si="33"/>
        <v>Em Andamento</v>
      </c>
      <c r="L134" s="41"/>
      <c r="M134" s="37"/>
      <c r="P134"/>
    </row>
    <row r="135" spans="1:16" s="32" customFormat="1" x14ac:dyDescent="0.25">
      <c r="A135" s="57" t="s">
        <v>177</v>
      </c>
      <c r="B135" s="58"/>
      <c r="C135" s="59"/>
      <c r="D135" s="38">
        <v>46235</v>
      </c>
      <c r="E135" s="38">
        <v>46418</v>
      </c>
      <c r="F135" s="39"/>
      <c r="G135" s="39"/>
      <c r="H135" s="40">
        <f t="shared" ca="1" si="34"/>
        <v>-0.66666666666666663</v>
      </c>
      <c r="I135" s="40">
        <f t="shared" ca="1" si="35"/>
        <v>-0.66666666666666663</v>
      </c>
      <c r="J135" s="40">
        <v>1</v>
      </c>
      <c r="K135" s="39" t="str">
        <f t="shared" ca="1" si="33"/>
        <v>Em Andamento</v>
      </c>
      <c r="L135" s="41"/>
      <c r="M135" s="37"/>
      <c r="P135"/>
    </row>
    <row r="136" spans="1:16" s="32" customFormat="1" x14ac:dyDescent="0.25">
      <c r="A136" s="57" t="s">
        <v>178</v>
      </c>
      <c r="B136" s="58"/>
      <c r="C136" s="59"/>
      <c r="D136" s="38">
        <v>46082</v>
      </c>
      <c r="E136" s="38">
        <v>46112</v>
      </c>
      <c r="F136" s="39"/>
      <c r="G136" s="38">
        <v>46111</v>
      </c>
      <c r="H136" s="40">
        <v>1</v>
      </c>
      <c r="I136" s="40">
        <v>1</v>
      </c>
      <c r="J136" s="40">
        <v>1</v>
      </c>
      <c r="K136" s="39" t="str">
        <f t="shared" ca="1" si="33"/>
        <v>Concluída</v>
      </c>
      <c r="L136" s="41"/>
      <c r="M136" s="37"/>
      <c r="P136"/>
    </row>
    <row r="137" spans="1:16" s="32" customFormat="1" x14ac:dyDescent="0.25">
      <c r="A137" s="57" t="s">
        <v>179</v>
      </c>
      <c r="B137" s="58"/>
      <c r="C137" s="59"/>
      <c r="D137" s="38">
        <v>46143</v>
      </c>
      <c r="E137" s="38">
        <v>46173</v>
      </c>
      <c r="F137" s="39"/>
      <c r="G137" s="38"/>
      <c r="H137" s="40">
        <v>1</v>
      </c>
      <c r="I137" s="40">
        <v>1</v>
      </c>
      <c r="J137" s="40">
        <v>1</v>
      </c>
      <c r="K137" s="39" t="str">
        <f t="shared" ca="1" si="33"/>
        <v>Em Andamento</v>
      </c>
      <c r="L137" s="41"/>
      <c r="M137" s="37"/>
      <c r="P137"/>
    </row>
    <row r="138" spans="1:16" s="32" customFormat="1" x14ac:dyDescent="0.25">
      <c r="A138" s="57" t="s">
        <v>180</v>
      </c>
      <c r="B138" s="58"/>
      <c r="C138" s="59"/>
      <c r="D138" s="38">
        <v>46204</v>
      </c>
      <c r="E138" s="38">
        <v>46234</v>
      </c>
      <c r="F138" s="39"/>
      <c r="G138" s="38"/>
      <c r="H138" s="40">
        <f t="shared" ca="1" si="34"/>
        <v>-3.0333333333333332</v>
      </c>
      <c r="I138" s="40">
        <f t="shared" ca="1" si="35"/>
        <v>-3.0333333333333332</v>
      </c>
      <c r="J138" s="40">
        <v>1</v>
      </c>
      <c r="K138" s="39" t="str">
        <f t="shared" ca="1" si="33"/>
        <v>Em Andamento</v>
      </c>
      <c r="L138" s="41"/>
      <c r="M138" s="37"/>
      <c r="P138"/>
    </row>
    <row r="139" spans="1:16" s="32" customFormat="1" x14ac:dyDescent="0.25">
      <c r="A139" s="57" t="s">
        <v>181</v>
      </c>
      <c r="B139" s="58"/>
      <c r="C139" s="59"/>
      <c r="D139" s="38">
        <v>46235</v>
      </c>
      <c r="E139" s="38">
        <v>46295</v>
      </c>
      <c r="F139" s="39"/>
      <c r="G139" s="38"/>
      <c r="H139" s="40">
        <f t="shared" ca="1" si="34"/>
        <v>-2.0333333333333332</v>
      </c>
      <c r="I139" s="40">
        <f t="shared" ca="1" si="35"/>
        <v>-2.0333333333333332</v>
      </c>
      <c r="J139" s="40">
        <v>1</v>
      </c>
      <c r="K139" s="39" t="str">
        <f t="shared" ca="1" si="33"/>
        <v>Em Andamento</v>
      </c>
      <c r="L139" s="41"/>
      <c r="M139" s="37"/>
      <c r="P139"/>
    </row>
    <row r="140" spans="1:16" s="32" customFormat="1" x14ac:dyDescent="0.25">
      <c r="A140" s="57" t="s">
        <v>182</v>
      </c>
      <c r="B140" s="58"/>
      <c r="C140" s="59"/>
      <c r="D140" s="38">
        <v>46235</v>
      </c>
      <c r="E140" s="38">
        <v>46356</v>
      </c>
      <c r="F140" s="39"/>
      <c r="G140" s="38"/>
      <c r="H140" s="40">
        <f t="shared" ca="1" si="34"/>
        <v>-1.0082644628099173</v>
      </c>
      <c r="I140" s="40">
        <f t="shared" ca="1" si="35"/>
        <v>-1.0082644628099173</v>
      </c>
      <c r="J140" s="40">
        <v>1</v>
      </c>
      <c r="K140" s="39" t="str">
        <f t="shared" ca="1" si="33"/>
        <v>Em Andamento</v>
      </c>
      <c r="L140" s="41"/>
      <c r="M140" s="37"/>
      <c r="P140"/>
    </row>
    <row r="141" spans="1:16" s="32" customFormat="1" x14ac:dyDescent="0.25">
      <c r="A141" s="57" t="s">
        <v>183</v>
      </c>
      <c r="B141" s="58"/>
      <c r="C141" s="59"/>
      <c r="D141" s="38">
        <v>46235</v>
      </c>
      <c r="E141" s="38">
        <v>46418</v>
      </c>
      <c r="F141" s="39"/>
      <c r="G141" s="39"/>
      <c r="H141" s="40">
        <f t="shared" ca="1" si="34"/>
        <v>-0.66666666666666663</v>
      </c>
      <c r="I141" s="40">
        <f t="shared" ca="1" si="35"/>
        <v>-0.66666666666666663</v>
      </c>
      <c r="J141" s="40">
        <v>1</v>
      </c>
      <c r="K141" s="39" t="str">
        <f t="shared" ca="1" si="33"/>
        <v>Em Andamento</v>
      </c>
      <c r="L141" s="41"/>
      <c r="M141" s="37"/>
      <c r="P141"/>
    </row>
    <row r="142" spans="1:16" s="32" customFormat="1" x14ac:dyDescent="0.25">
      <c r="A142" s="57" t="s">
        <v>83</v>
      </c>
      <c r="B142" s="58"/>
      <c r="C142" s="59"/>
      <c r="D142" s="38">
        <v>46023</v>
      </c>
      <c r="E142" s="38">
        <v>46112</v>
      </c>
      <c r="F142" s="39"/>
      <c r="G142" s="38">
        <v>46082</v>
      </c>
      <c r="H142" s="40">
        <f t="shared" ca="1" si="34"/>
        <v>-1.1235955056179803E-2</v>
      </c>
      <c r="I142" s="40">
        <f t="shared" ca="1" si="35"/>
        <v>1.0112359550561798</v>
      </c>
      <c r="J142" s="40">
        <v>1</v>
      </c>
      <c r="K142" s="39" t="str">
        <f t="shared" ca="1" si="33"/>
        <v>Concluída</v>
      </c>
      <c r="L142" s="41"/>
      <c r="M142" s="37"/>
      <c r="P142"/>
    </row>
    <row r="143" spans="1:16" s="32" customFormat="1" x14ac:dyDescent="0.25">
      <c r="A143" s="57" t="s">
        <v>184</v>
      </c>
      <c r="B143" s="58"/>
      <c r="C143" s="59"/>
      <c r="D143" s="38">
        <v>46023</v>
      </c>
      <c r="E143" s="38">
        <v>46112</v>
      </c>
      <c r="F143" s="39"/>
      <c r="G143" s="38">
        <v>46082</v>
      </c>
      <c r="H143" s="40">
        <f t="shared" ca="1" si="34"/>
        <v>-1.1235955056179803E-2</v>
      </c>
      <c r="I143" s="40">
        <f t="shared" ca="1" si="35"/>
        <v>1.0112359550561798</v>
      </c>
      <c r="J143" s="40">
        <v>1</v>
      </c>
      <c r="K143" s="39" t="str">
        <f t="shared" ca="1" si="33"/>
        <v>Concluída</v>
      </c>
      <c r="L143" s="41"/>
      <c r="M143" s="37"/>
      <c r="P143"/>
    </row>
    <row r="144" spans="1:16" s="32" customFormat="1" x14ac:dyDescent="0.25">
      <c r="A144" s="57" t="s">
        <v>184</v>
      </c>
      <c r="B144" s="58"/>
      <c r="C144" s="59"/>
      <c r="D144" s="38">
        <v>46235</v>
      </c>
      <c r="E144" s="38">
        <v>46142</v>
      </c>
      <c r="F144" s="39"/>
      <c r="G144" s="38"/>
      <c r="H144" s="40">
        <f t="shared" ca="1" si="34"/>
        <v>-0.31182795698924726</v>
      </c>
      <c r="I144" s="40">
        <f t="shared" ca="1" si="35"/>
        <v>1.3118279569892473</v>
      </c>
      <c r="J144" s="40">
        <v>1</v>
      </c>
      <c r="K144" s="39" t="str">
        <f t="shared" ca="1" si="33"/>
        <v>Em Andamento</v>
      </c>
      <c r="L144" s="41"/>
      <c r="M144" s="37"/>
      <c r="P144"/>
    </row>
    <row r="145" spans="1:16" s="32" customFormat="1" x14ac:dyDescent="0.25">
      <c r="A145" s="57" t="s">
        <v>207</v>
      </c>
      <c r="B145" s="58"/>
      <c r="C145" s="59"/>
      <c r="D145" s="38">
        <v>46023</v>
      </c>
      <c r="E145" s="38">
        <v>46142</v>
      </c>
      <c r="F145" s="39"/>
      <c r="G145" s="38"/>
      <c r="H145" s="40">
        <v>1</v>
      </c>
      <c r="I145" s="40">
        <v>1</v>
      </c>
      <c r="J145" s="40">
        <v>1</v>
      </c>
      <c r="K145" s="39" t="str">
        <f t="shared" ca="1" si="33"/>
        <v>Em Andamento</v>
      </c>
      <c r="L145" s="41"/>
      <c r="M145" s="37"/>
      <c r="P145"/>
    </row>
    <row r="146" spans="1:16" s="32" customFormat="1" x14ac:dyDescent="0.25">
      <c r="A146" s="57" t="s">
        <v>185</v>
      </c>
      <c r="B146" s="58"/>
      <c r="C146" s="59"/>
      <c r="D146" s="38">
        <v>46054</v>
      </c>
      <c r="E146" s="38">
        <v>46142</v>
      </c>
      <c r="F146" s="39"/>
      <c r="G146" s="38"/>
      <c r="H146" s="40">
        <v>1</v>
      </c>
      <c r="I146" s="40">
        <v>1</v>
      </c>
      <c r="J146" s="40">
        <v>1</v>
      </c>
      <c r="K146" s="39" t="str">
        <f t="shared" ca="1" si="33"/>
        <v>Em Andamento</v>
      </c>
      <c r="L146" s="41"/>
      <c r="M146" s="37"/>
      <c r="P146"/>
    </row>
    <row r="147" spans="1:16" s="32" customFormat="1" x14ac:dyDescent="0.25">
      <c r="A147" s="57" t="s">
        <v>186</v>
      </c>
      <c r="B147" s="58"/>
      <c r="C147" s="59"/>
      <c r="D147" s="38">
        <v>46082</v>
      </c>
      <c r="E147" s="38">
        <v>46142</v>
      </c>
      <c r="F147" s="39"/>
      <c r="G147" s="38"/>
      <c r="H147" s="40">
        <v>1</v>
      </c>
      <c r="I147" s="40">
        <v>1</v>
      </c>
      <c r="J147" s="40">
        <v>1</v>
      </c>
      <c r="K147" s="39" t="str">
        <f t="shared" ca="1" si="33"/>
        <v>Em Andamento</v>
      </c>
      <c r="L147" s="41"/>
      <c r="M147" s="37"/>
      <c r="P147"/>
    </row>
    <row r="148" spans="1:16" s="32" customFormat="1" x14ac:dyDescent="0.25">
      <c r="A148" s="57" t="s">
        <v>187</v>
      </c>
      <c r="B148" s="58"/>
      <c r="C148" s="59"/>
      <c r="D148" s="38">
        <v>46113</v>
      </c>
      <c r="E148" s="38">
        <v>46142</v>
      </c>
      <c r="F148" s="39"/>
      <c r="G148" s="38"/>
      <c r="H148" s="40">
        <v>1</v>
      </c>
      <c r="I148" s="40">
        <v>1</v>
      </c>
      <c r="J148" s="40">
        <v>1</v>
      </c>
      <c r="K148" s="39" t="str">
        <f t="shared" ca="1" si="33"/>
        <v>Em Andamento</v>
      </c>
      <c r="L148" s="41"/>
      <c r="M148" s="37"/>
      <c r="P148"/>
    </row>
    <row r="149" spans="1:16" s="32" customFormat="1" x14ac:dyDescent="0.25">
      <c r="A149" s="57" t="s">
        <v>188</v>
      </c>
      <c r="B149" s="58"/>
      <c r="C149" s="59"/>
      <c r="D149" s="38">
        <v>46143</v>
      </c>
      <c r="E149" s="38">
        <v>46173</v>
      </c>
      <c r="F149" s="39"/>
      <c r="G149" s="38"/>
      <c r="H149" s="40">
        <f t="shared" ca="1" si="34"/>
        <v>-1</v>
      </c>
      <c r="I149" s="40">
        <f t="shared" ca="1" si="35"/>
        <v>-1</v>
      </c>
      <c r="J149" s="40">
        <v>1</v>
      </c>
      <c r="K149" s="39" t="str">
        <f t="shared" ca="1" si="33"/>
        <v>Em Andamento</v>
      </c>
      <c r="L149" s="41"/>
      <c r="M149" s="37"/>
      <c r="P149"/>
    </row>
    <row r="150" spans="1:16" s="32" customFormat="1" x14ac:dyDescent="0.25">
      <c r="A150" s="57" t="s">
        <v>189</v>
      </c>
      <c r="B150" s="58"/>
      <c r="C150" s="59"/>
      <c r="D150" s="38">
        <v>46174</v>
      </c>
      <c r="E150" s="38">
        <v>46203</v>
      </c>
      <c r="F150" s="39"/>
      <c r="G150" s="38"/>
      <c r="H150" s="40">
        <f t="shared" ca="1" si="34"/>
        <v>-2.103448275862069</v>
      </c>
      <c r="I150" s="40">
        <f t="shared" ca="1" si="35"/>
        <v>-2.103448275862069</v>
      </c>
      <c r="J150" s="40">
        <v>1</v>
      </c>
      <c r="K150" s="39" t="str">
        <f t="shared" ca="1" si="33"/>
        <v>Em Andamento</v>
      </c>
      <c r="L150" s="41"/>
      <c r="M150" s="37"/>
      <c r="P150"/>
    </row>
    <row r="151" spans="1:16" s="32" customFormat="1" x14ac:dyDescent="0.25">
      <c r="A151" s="57" t="s">
        <v>190</v>
      </c>
      <c r="B151" s="58"/>
      <c r="C151" s="59"/>
      <c r="D151" s="38">
        <v>46204</v>
      </c>
      <c r="E151" s="38">
        <v>46234</v>
      </c>
      <c r="F151" s="39"/>
      <c r="G151" s="38"/>
      <c r="H151" s="40">
        <f t="shared" ca="1" si="34"/>
        <v>-3.0333333333333332</v>
      </c>
      <c r="I151" s="40">
        <f t="shared" ca="1" si="35"/>
        <v>-3.0333333333333332</v>
      </c>
      <c r="J151" s="40">
        <v>1</v>
      </c>
      <c r="K151" s="39" t="str">
        <f t="shared" ca="1" si="33"/>
        <v>Em Andamento</v>
      </c>
      <c r="L151" s="41"/>
      <c r="M151" s="37"/>
      <c r="P151"/>
    </row>
    <row r="152" spans="1:16" s="32" customFormat="1" x14ac:dyDescent="0.25">
      <c r="A152" s="57" t="s">
        <v>191</v>
      </c>
      <c r="B152" s="58"/>
      <c r="C152" s="59"/>
      <c r="D152" s="38">
        <v>46235</v>
      </c>
      <c r="E152" s="38">
        <v>46265</v>
      </c>
      <c r="F152" s="39"/>
      <c r="G152" s="38"/>
      <c r="H152" s="40">
        <f t="shared" ca="1" si="34"/>
        <v>-4.0666666666666664</v>
      </c>
      <c r="I152" s="40">
        <f t="shared" ca="1" si="35"/>
        <v>-4.0666666666666664</v>
      </c>
      <c r="J152" s="40">
        <v>1</v>
      </c>
      <c r="K152" s="39" t="str">
        <f t="shared" ca="1" si="33"/>
        <v>Em Andamento</v>
      </c>
      <c r="L152" s="41"/>
      <c r="M152" s="37"/>
      <c r="P152"/>
    </row>
    <row r="153" spans="1:16" s="32" customFormat="1" x14ac:dyDescent="0.25">
      <c r="A153" s="57" t="s">
        <v>192</v>
      </c>
      <c r="B153" s="58"/>
      <c r="C153" s="59"/>
      <c r="D153" s="38">
        <v>46235</v>
      </c>
      <c r="E153" s="38">
        <v>46295</v>
      </c>
      <c r="F153" s="39"/>
      <c r="G153" s="38"/>
      <c r="H153" s="40">
        <f t="shared" ca="1" si="34"/>
        <v>-2.0333333333333332</v>
      </c>
      <c r="I153" s="40">
        <f t="shared" ca="1" si="35"/>
        <v>-2.0333333333333332</v>
      </c>
      <c r="J153" s="40">
        <v>1</v>
      </c>
      <c r="K153" s="39" t="str">
        <f t="shared" ca="1" si="33"/>
        <v>Em Andamento</v>
      </c>
      <c r="L153" s="41"/>
      <c r="M153" s="37"/>
      <c r="P153"/>
    </row>
    <row r="154" spans="1:16" s="32" customFormat="1" x14ac:dyDescent="0.25">
      <c r="A154" s="57" t="s">
        <v>193</v>
      </c>
      <c r="B154" s="58"/>
      <c r="C154" s="59"/>
      <c r="D154" s="38">
        <v>46235</v>
      </c>
      <c r="E154" s="38">
        <v>46326</v>
      </c>
      <c r="F154" s="39"/>
      <c r="G154" s="38"/>
      <c r="H154" s="40">
        <f t="shared" ca="1" si="34"/>
        <v>-1.3406593406593406</v>
      </c>
      <c r="I154" s="40">
        <f t="shared" ca="1" si="35"/>
        <v>-1.3406593406593406</v>
      </c>
      <c r="J154" s="40">
        <v>1</v>
      </c>
      <c r="K154" s="39" t="str">
        <f t="shared" ca="1" si="33"/>
        <v>Em Andamento</v>
      </c>
      <c r="L154" s="41"/>
      <c r="M154" s="37"/>
      <c r="P154"/>
    </row>
    <row r="155" spans="1:16" s="32" customFormat="1" x14ac:dyDescent="0.25">
      <c r="A155" s="57" t="s">
        <v>194</v>
      </c>
      <c r="B155" s="58"/>
      <c r="C155" s="59"/>
      <c r="D155" s="38">
        <v>46235</v>
      </c>
      <c r="E155" s="38">
        <v>46356</v>
      </c>
      <c r="F155" s="39"/>
      <c r="G155" s="38"/>
      <c r="H155" s="40">
        <f t="shared" ca="1" si="34"/>
        <v>-1.0082644628099173</v>
      </c>
      <c r="I155" s="40">
        <f t="shared" ca="1" si="35"/>
        <v>-1.0082644628099173</v>
      </c>
      <c r="J155" s="40">
        <v>1</v>
      </c>
      <c r="K155" s="39" t="str">
        <f t="shared" ca="1" si="33"/>
        <v>Em Andamento</v>
      </c>
      <c r="L155" s="41"/>
      <c r="M155" s="37"/>
      <c r="P155"/>
    </row>
    <row r="156" spans="1:16" s="32" customFormat="1" x14ac:dyDescent="0.25">
      <c r="A156" s="57" t="s">
        <v>195</v>
      </c>
      <c r="B156" s="58"/>
      <c r="C156" s="59"/>
      <c r="D156" s="38">
        <v>46235</v>
      </c>
      <c r="E156" s="38">
        <v>46387</v>
      </c>
      <c r="F156" s="39"/>
      <c r="G156" s="39"/>
      <c r="H156" s="40">
        <f t="shared" ca="1" si="34"/>
        <v>-0.80263157894736847</v>
      </c>
      <c r="I156" s="40">
        <f t="shared" ca="1" si="35"/>
        <v>-0.80263157894736847</v>
      </c>
      <c r="J156" s="40">
        <v>1</v>
      </c>
      <c r="K156" s="39" t="str">
        <f t="shared" ca="1" si="33"/>
        <v>Em Andamento</v>
      </c>
      <c r="L156" s="41"/>
      <c r="M156" s="37"/>
      <c r="P156"/>
    </row>
    <row r="157" spans="1:16" s="32" customFormat="1" x14ac:dyDescent="0.25">
      <c r="A157" s="57" t="s">
        <v>196</v>
      </c>
      <c r="B157" s="58"/>
      <c r="C157" s="59"/>
      <c r="D157" s="38">
        <v>46235</v>
      </c>
      <c r="E157" s="38">
        <v>46418</v>
      </c>
      <c r="F157" s="39"/>
      <c r="G157" s="39"/>
      <c r="H157" s="40">
        <f t="shared" ca="1" si="34"/>
        <v>-0.66666666666666663</v>
      </c>
      <c r="I157" s="40">
        <f t="shared" ca="1" si="35"/>
        <v>-0.66666666666666663</v>
      </c>
      <c r="J157" s="40">
        <v>1</v>
      </c>
      <c r="K157" s="39" t="str">
        <f t="shared" ca="1" si="33"/>
        <v>Em Andamento</v>
      </c>
      <c r="L157" s="41"/>
      <c r="M157" s="37"/>
      <c r="P157"/>
    </row>
    <row r="159" spans="1:16" s="32" customFormat="1" x14ac:dyDescent="0.25">
      <c r="A159" s="60" t="s">
        <v>84</v>
      </c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2"/>
      <c r="M159" s="37"/>
      <c r="P159"/>
    </row>
    <row r="160" spans="1:16" s="32" customFormat="1" ht="32.25" customHeight="1" x14ac:dyDescent="0.25">
      <c r="A160" s="63" t="s">
        <v>54</v>
      </c>
      <c r="B160" s="64"/>
      <c r="C160" s="65"/>
      <c r="D160" s="38">
        <v>46023</v>
      </c>
      <c r="E160" s="38">
        <v>46173</v>
      </c>
      <c r="F160" s="39"/>
      <c r="G160" s="38"/>
      <c r="H160" s="40">
        <f t="shared" ca="1" si="34"/>
        <v>0.6</v>
      </c>
      <c r="I160" s="40">
        <f ca="1">(TODAY()-D160)/(E160-D160)</f>
        <v>0.6</v>
      </c>
      <c r="J160" s="40">
        <v>1</v>
      </c>
      <c r="K160" s="39" t="str">
        <f ca="1">IF(F160="",IF(G160="",IF(TODAY()&gt;E160,"Atrasada","Em Andamento"),"Concluída"),"Continuada")</f>
        <v>Em Andamento</v>
      </c>
      <c r="L160" s="41"/>
      <c r="M160" s="37"/>
      <c r="P160"/>
    </row>
    <row r="161" spans="1:18" s="32" customFormat="1" ht="24.75" customHeight="1" x14ac:dyDescent="0.25">
      <c r="A161" s="57" t="s">
        <v>85</v>
      </c>
      <c r="B161" s="58"/>
      <c r="C161" s="59"/>
      <c r="D161" s="38">
        <v>46023</v>
      </c>
      <c r="E161" s="38">
        <v>46387</v>
      </c>
      <c r="F161" s="39"/>
      <c r="G161" s="38"/>
      <c r="H161" s="40">
        <f t="shared" ca="1" si="34"/>
        <v>0.24725274725274726</v>
      </c>
      <c r="I161" s="40">
        <f ca="1">(TODAY()-D161)/(E161-D161)</f>
        <v>0.24725274725274726</v>
      </c>
      <c r="J161" s="40">
        <v>1</v>
      </c>
      <c r="K161" s="39" t="str">
        <f ca="1">IF(F161="",IF(G161="",IF(TODAY()&gt;E161,"Atrasada","Em Andamento"),"Concluída"),"Continuada")</f>
        <v>Em Andamento</v>
      </c>
      <c r="L161" s="41"/>
      <c r="M161" s="37"/>
      <c r="P161"/>
    </row>
    <row r="162" spans="1:18" s="32" customFormat="1" x14ac:dyDescent="0.2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</row>
    <row r="163" spans="1:18" s="32" customFormat="1" x14ac:dyDescent="0.2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</row>
    <row r="164" spans="1:18" s="32" customFormat="1" ht="15.75" thickBot="1" x14ac:dyDescent="0.3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</row>
    <row r="165" spans="1:18" ht="25.5" customHeight="1" thickBot="1" x14ac:dyDescent="0.3">
      <c r="A165" s="81" t="s">
        <v>0</v>
      </c>
      <c r="B165" s="82"/>
      <c r="C165" s="82"/>
      <c r="D165" s="82"/>
      <c r="E165" s="82"/>
      <c r="F165" s="82"/>
      <c r="G165" s="82"/>
      <c r="H165" s="1"/>
    </row>
    <row r="166" spans="1:18" ht="45" x14ac:dyDescent="0.25">
      <c r="A166" s="72" t="s">
        <v>12</v>
      </c>
      <c r="B166" s="73"/>
      <c r="C166" s="74"/>
      <c r="D166" s="34" t="s">
        <v>13</v>
      </c>
      <c r="E166" s="34" t="s">
        <v>14</v>
      </c>
      <c r="F166" s="34" t="s">
        <v>89</v>
      </c>
      <c r="G166" s="35" t="s">
        <v>18</v>
      </c>
      <c r="H166" s="36"/>
    </row>
    <row r="167" spans="1:18" x14ac:dyDescent="0.25">
      <c r="A167" s="75" t="s">
        <v>105</v>
      </c>
      <c r="B167" s="76"/>
      <c r="C167" s="76"/>
      <c r="D167" s="76"/>
      <c r="E167" s="76"/>
      <c r="F167" s="76"/>
      <c r="G167" s="77"/>
      <c r="H167" s="36"/>
    </row>
    <row r="168" spans="1:18" s="32" customFormat="1" x14ac:dyDescent="0.25">
      <c r="A168" s="69" t="s">
        <v>19</v>
      </c>
      <c r="B168" s="61"/>
      <c r="C168" s="61"/>
      <c r="D168" s="61"/>
      <c r="E168" s="61"/>
      <c r="F168" s="61"/>
      <c r="G168" s="62"/>
      <c r="H168" s="37"/>
    </row>
    <row r="169" spans="1:18" s="32" customFormat="1" ht="28.5" x14ac:dyDescent="0.25">
      <c r="A169" s="63" t="s">
        <v>81</v>
      </c>
      <c r="B169" s="64"/>
      <c r="C169" s="65"/>
      <c r="D169" s="38">
        <v>46023</v>
      </c>
      <c r="E169" s="38">
        <v>46387</v>
      </c>
      <c r="F169" s="39" t="str">
        <f ca="1">IF(E169="",IF(#REF!="",IF(TODAY()&gt;#REF!,"Atrasada","Em Andamento"),"Concluída"),"Continuada")</f>
        <v>Continuada</v>
      </c>
      <c r="G169" s="41"/>
      <c r="H169" s="37"/>
      <c r="J169" s="33"/>
    </row>
    <row r="170" spans="1:18" s="32" customFormat="1" ht="28.5" x14ac:dyDescent="0.25">
      <c r="A170" s="63" t="s">
        <v>53</v>
      </c>
      <c r="B170" s="64"/>
      <c r="C170" s="65"/>
      <c r="D170" s="38">
        <v>46023</v>
      </c>
      <c r="E170" s="38">
        <v>46387</v>
      </c>
      <c r="F170" s="39" t="str">
        <f ca="1">IF(E170="",IF(#REF!="",IF(TODAY()&gt;#REF!,"Atrasada","Em Andamento"),"Concluída"),"Continuada")</f>
        <v>Continuada</v>
      </c>
      <c r="G170" s="41"/>
      <c r="H170" s="37"/>
      <c r="J170" s="33"/>
    </row>
    <row r="171" spans="1:18" s="32" customFormat="1" ht="28.5" x14ac:dyDescent="0.25">
      <c r="A171" s="57" t="s">
        <v>197</v>
      </c>
      <c r="B171" s="58"/>
      <c r="C171" s="59"/>
      <c r="D171" s="38">
        <v>46023</v>
      </c>
      <c r="E171" s="38">
        <v>46387</v>
      </c>
      <c r="F171" s="39" t="str">
        <f ca="1">IF(E171="",IF(#REF!="",IF(TODAY()&gt;#REF!,"Atrasada","Em Andamento"),"Concluída"),"Continuada")</f>
        <v>Continuada</v>
      </c>
      <c r="G171" s="41"/>
      <c r="H171" s="37"/>
    </row>
    <row r="172" spans="1:18" s="32" customFormat="1" x14ac:dyDescent="0.25">
      <c r="A172" s="78" t="s">
        <v>20</v>
      </c>
      <c r="B172" s="79"/>
      <c r="C172" s="79"/>
      <c r="D172" s="79"/>
      <c r="E172" s="79"/>
      <c r="F172" s="79"/>
      <c r="G172" s="80"/>
      <c r="H172" s="37"/>
    </row>
    <row r="173" spans="1:18" s="32" customFormat="1" ht="28.5" x14ac:dyDescent="0.25">
      <c r="A173" s="63" t="s">
        <v>77</v>
      </c>
      <c r="B173" s="64"/>
      <c r="C173" s="65"/>
      <c r="D173" s="38">
        <v>46023</v>
      </c>
      <c r="E173" s="38">
        <v>46387</v>
      </c>
      <c r="F173" s="39" t="str">
        <f ca="1">IF(E173="",IF(#REF!="",IF(TODAY()&gt;#REF!,"Atrasada","Em Andamento"),"Concluída"),"Continuada")</f>
        <v>Continuada</v>
      </c>
      <c r="G173" s="41"/>
      <c r="H173" s="37"/>
    </row>
    <row r="174" spans="1:18" s="32" customFormat="1" ht="28.5" x14ac:dyDescent="0.25">
      <c r="A174" s="57" t="s">
        <v>74</v>
      </c>
      <c r="B174" s="58"/>
      <c r="C174" s="59"/>
      <c r="D174" s="38">
        <v>46023</v>
      </c>
      <c r="E174" s="38">
        <v>46387</v>
      </c>
      <c r="F174" s="39" t="str">
        <f ca="1">IF(E174="",IF(#REF!="",IF(TODAY()&gt;#REF!,"Atrasada","Em Andamento"),"Concluída"),"Continuada")</f>
        <v>Continuada</v>
      </c>
      <c r="G174" s="41"/>
      <c r="H174" s="37"/>
    </row>
    <row r="175" spans="1:18" s="32" customFormat="1" x14ac:dyDescent="0.25">
      <c r="A175" s="69" t="s">
        <v>21</v>
      </c>
      <c r="B175" s="70"/>
      <c r="C175" s="70"/>
      <c r="D175" s="70"/>
      <c r="E175" s="70"/>
      <c r="F175" s="70"/>
      <c r="G175" s="71"/>
      <c r="H175" s="37"/>
    </row>
    <row r="176" spans="1:18" s="32" customFormat="1" ht="28.5" x14ac:dyDescent="0.25">
      <c r="A176" s="57" t="s">
        <v>28</v>
      </c>
      <c r="B176" s="58"/>
      <c r="C176" s="59"/>
      <c r="D176" s="38">
        <v>46216</v>
      </c>
      <c r="E176" s="38">
        <v>46387</v>
      </c>
      <c r="F176" s="39" t="str">
        <f ca="1">IF(E176="",IF(#REF!="",IF(TODAY()&gt;#REF!,"Atrasada","Em Andamento"),"Concluída"),"Continuada")</f>
        <v>Continuada</v>
      </c>
      <c r="G176" s="43"/>
      <c r="H176" s="37"/>
      <c r="I176"/>
    </row>
    <row r="177" spans="1:9" s="32" customFormat="1" ht="28.5" x14ac:dyDescent="0.25">
      <c r="A177" s="57" t="s">
        <v>29</v>
      </c>
      <c r="B177" s="58"/>
      <c r="C177" s="59"/>
      <c r="D177" s="38">
        <v>46023</v>
      </c>
      <c r="E177" s="38">
        <v>46387</v>
      </c>
      <c r="F177" s="39" t="str">
        <f ca="1">IF(E177="",IF(#REF!="",IF(TODAY()&gt;#REF!,"Atrasada","Em Andamento"),"Concluída"),"Continuada")</f>
        <v>Continuada</v>
      </c>
      <c r="G177" s="43"/>
      <c r="H177" s="37"/>
      <c r="I177"/>
    </row>
    <row r="178" spans="1:9" s="32" customFormat="1" ht="28.5" x14ac:dyDescent="0.25">
      <c r="A178" s="57" t="s">
        <v>40</v>
      </c>
      <c r="B178" s="58"/>
      <c r="C178" s="59"/>
      <c r="D178" s="38">
        <v>46023</v>
      </c>
      <c r="E178" s="38">
        <v>46387</v>
      </c>
      <c r="F178" s="39" t="str">
        <f ca="1">IF(E178="",IF(#REF!="",IF(TODAY()&gt;#REF!,"Atrasada","Em Andamento"),"Concluída"),"Continuada")</f>
        <v>Continuada</v>
      </c>
      <c r="G178" s="42"/>
      <c r="H178" s="37"/>
      <c r="I178"/>
    </row>
    <row r="179" spans="1:9" s="32" customFormat="1" ht="28.5" x14ac:dyDescent="0.25">
      <c r="A179" s="57" t="s">
        <v>39</v>
      </c>
      <c r="B179" s="58"/>
      <c r="C179" s="59"/>
      <c r="D179" s="38">
        <v>46023</v>
      </c>
      <c r="E179" s="38">
        <v>46387</v>
      </c>
      <c r="F179" s="39" t="str">
        <f ca="1">IF(E179="",IF(#REF!="",IF(TODAY()&gt;#REF!,"Atrasada","Em Andamento"),"Concluída"),"Continuada")</f>
        <v>Continuada</v>
      </c>
      <c r="G179" s="43"/>
      <c r="H179" s="37"/>
      <c r="I179"/>
    </row>
    <row r="180" spans="1:9" s="32" customFormat="1" x14ac:dyDescent="0.25">
      <c r="A180" s="60" t="s">
        <v>22</v>
      </c>
      <c r="B180" s="61"/>
      <c r="C180" s="61"/>
      <c r="D180" s="61"/>
      <c r="E180" s="61"/>
      <c r="F180" s="61"/>
      <c r="G180" s="62"/>
      <c r="H180" s="37"/>
      <c r="I180"/>
    </row>
    <row r="181" spans="1:9" s="32" customFormat="1" ht="28.5" x14ac:dyDescent="0.25">
      <c r="A181" s="57" t="s">
        <v>58</v>
      </c>
      <c r="B181" s="58"/>
      <c r="C181" s="59"/>
      <c r="D181" s="38">
        <v>46023</v>
      </c>
      <c r="E181" s="38">
        <v>46387</v>
      </c>
      <c r="F181" s="39" t="str">
        <f ca="1">IF(E181="",IF(#REF!="",IF(TODAY()&gt;#REF!,"Atrasada","Em Andamento"),"Concluída"),"Continuada")</f>
        <v>Continuada</v>
      </c>
      <c r="G181" s="41"/>
      <c r="H181" s="37"/>
      <c r="I181"/>
    </row>
    <row r="182" spans="1:9" s="32" customFormat="1" ht="30" customHeight="1" x14ac:dyDescent="0.25">
      <c r="A182" s="60" t="s">
        <v>66</v>
      </c>
      <c r="B182" s="61"/>
      <c r="C182" s="61"/>
      <c r="D182" s="61"/>
      <c r="E182" s="61"/>
      <c r="F182" s="61"/>
      <c r="G182" s="62"/>
      <c r="H182" s="37"/>
      <c r="I182"/>
    </row>
    <row r="183" spans="1:9" s="32" customFormat="1" ht="28.5" x14ac:dyDescent="0.25">
      <c r="A183" s="57" t="s">
        <v>62</v>
      </c>
      <c r="B183" s="58"/>
      <c r="C183" s="59"/>
      <c r="D183" s="38">
        <v>46023</v>
      </c>
      <c r="E183" s="38">
        <v>46387</v>
      </c>
      <c r="F183" s="39" t="str">
        <f ca="1">IF(E183="",IF(#REF!="",IF(TODAY()&gt;#REF!,"Atrasada","Em Andamento"),"Concluída"),"Continuada")</f>
        <v>Continuada</v>
      </c>
      <c r="G183" s="41"/>
      <c r="H183" s="37"/>
      <c r="I183"/>
    </row>
    <row r="184" spans="1:9" s="32" customFormat="1" ht="28.5" x14ac:dyDescent="0.25">
      <c r="A184" s="57" t="s">
        <v>31</v>
      </c>
      <c r="B184" s="58"/>
      <c r="C184" s="59"/>
      <c r="D184" s="38">
        <v>46023</v>
      </c>
      <c r="E184" s="38">
        <v>46387</v>
      </c>
      <c r="F184" s="39" t="str">
        <f ca="1">IF(E184="",IF(#REF!="",IF(TODAY()&gt;#REF!,"Atrasada","Em Andamento"),"Concluída"),"Continuada")</f>
        <v>Continuada</v>
      </c>
      <c r="G184" s="41"/>
      <c r="H184" s="37"/>
      <c r="I184"/>
    </row>
    <row r="185" spans="1:9" s="32" customFormat="1" ht="28.5" x14ac:dyDescent="0.25">
      <c r="A185" s="57" t="s">
        <v>73</v>
      </c>
      <c r="B185" s="58"/>
      <c r="C185" s="59"/>
      <c r="D185" s="38">
        <v>46023</v>
      </c>
      <c r="E185" s="38">
        <v>46387</v>
      </c>
      <c r="F185" s="39" t="str">
        <f ca="1">IF(E185="",IF(#REF!="",IF(TODAY()&gt;#REF!,"Atrasada","Em Andamento"),"Concluída"),"Continuada")</f>
        <v>Continuada</v>
      </c>
      <c r="G185" s="41"/>
      <c r="H185" s="37"/>
      <c r="I185"/>
    </row>
    <row r="186" spans="1:9" s="32" customFormat="1" ht="45" customHeight="1" x14ac:dyDescent="0.25">
      <c r="A186" s="60" t="s">
        <v>79</v>
      </c>
      <c r="B186" s="61"/>
      <c r="C186" s="61"/>
      <c r="D186" s="61"/>
      <c r="E186" s="61"/>
      <c r="F186" s="61"/>
      <c r="G186" s="62"/>
      <c r="H186" s="37"/>
      <c r="I186"/>
    </row>
    <row r="187" spans="1:9" s="32" customFormat="1" ht="34.5" customHeight="1" x14ac:dyDescent="0.25">
      <c r="A187" s="57" t="s">
        <v>92</v>
      </c>
      <c r="B187" s="58"/>
      <c r="C187" s="59"/>
      <c r="D187" s="38">
        <v>46023</v>
      </c>
      <c r="E187" s="38">
        <v>46387</v>
      </c>
      <c r="F187" s="39" t="str">
        <f ca="1">IF(E187="",IF(#REF!="",IF(TODAY()&gt;#REF!,"Atrasada","Em Andamento"),"Concluída"),"Continuada")</f>
        <v>Continuada</v>
      </c>
      <c r="G187" s="41"/>
      <c r="H187" s="37"/>
      <c r="I187"/>
    </row>
    <row r="188" spans="1:9" s="32" customFormat="1" ht="37.5" customHeight="1" x14ac:dyDescent="0.25">
      <c r="A188" s="57" t="s">
        <v>45</v>
      </c>
      <c r="B188" s="58"/>
      <c r="C188" s="59"/>
      <c r="D188" s="38">
        <v>46023</v>
      </c>
      <c r="E188" s="38">
        <v>46387</v>
      </c>
      <c r="F188" s="39" t="str">
        <f ca="1">IF(E188="",IF(#REF!="",IF(TODAY()&gt;#REF!,"Atrasada","Em Andamento"),"Concluída"),"Continuada")</f>
        <v>Continuada</v>
      </c>
      <c r="G188" s="41"/>
      <c r="H188" s="37"/>
      <c r="I188"/>
    </row>
    <row r="189" spans="1:9" s="32" customFormat="1" ht="37.5" customHeight="1" x14ac:dyDescent="0.25">
      <c r="A189" s="57" t="s">
        <v>43</v>
      </c>
      <c r="B189" s="58"/>
      <c r="C189" s="59"/>
      <c r="D189" s="38">
        <v>46023</v>
      </c>
      <c r="E189" s="38">
        <v>46387</v>
      </c>
      <c r="F189" s="39" t="str">
        <f ca="1">IF(E189="",IF(#REF!="",IF(TODAY()&gt;#REF!,"Atrasada","Em Andamento"),"Concluída"),"Continuada")</f>
        <v>Continuada</v>
      </c>
      <c r="G189" s="41"/>
      <c r="H189" s="37"/>
      <c r="I189"/>
    </row>
    <row r="190" spans="1:9" s="32" customFormat="1" ht="37.5" customHeight="1" x14ac:dyDescent="0.25">
      <c r="A190" s="57" t="s">
        <v>32</v>
      </c>
      <c r="B190" s="58"/>
      <c r="C190" s="59"/>
      <c r="D190" s="38">
        <v>46054</v>
      </c>
      <c r="E190" s="38">
        <v>46387</v>
      </c>
      <c r="F190" s="39" t="str">
        <f ca="1">IF(E190="",IF(#REF!="",IF(TODAY()&gt;#REF!,"Atrasada","Em Andamento"),"Concluída"),"Continuada")</f>
        <v>Continuada</v>
      </c>
      <c r="G190" s="41"/>
      <c r="H190" s="37"/>
      <c r="I190"/>
    </row>
    <row r="191" spans="1:9" s="32" customFormat="1" ht="37.5" customHeight="1" x14ac:dyDescent="0.25">
      <c r="A191" s="57" t="s">
        <v>44</v>
      </c>
      <c r="B191" s="58"/>
      <c r="C191" s="59"/>
      <c r="D191" s="38">
        <v>46235</v>
      </c>
      <c r="E191" s="38">
        <v>46387</v>
      </c>
      <c r="F191" s="39" t="str">
        <f ca="1">IF(E191="",IF(#REF!="",IF(TODAY()&gt;#REF!,"Atrasada","Em Andamento"),"Concluída"),"Continuada")</f>
        <v>Continuada</v>
      </c>
      <c r="G191" s="41"/>
      <c r="H191" s="37"/>
      <c r="I191"/>
    </row>
    <row r="192" spans="1:9" s="32" customFormat="1" ht="37.5" customHeight="1" x14ac:dyDescent="0.25">
      <c r="A192" s="57" t="s">
        <v>33</v>
      </c>
      <c r="B192" s="58"/>
      <c r="C192" s="59"/>
      <c r="D192" s="38">
        <v>46023</v>
      </c>
      <c r="E192" s="38">
        <v>46387</v>
      </c>
      <c r="F192" s="39" t="str">
        <f ca="1">IF(E192="",IF(#REF!="",IF(TODAY()&gt;#REF!,"Atrasada","Em Andamento"),"Concluída"),"Continuada")</f>
        <v>Continuada</v>
      </c>
      <c r="G192" s="41"/>
      <c r="H192" s="37"/>
      <c r="I192"/>
    </row>
    <row r="193" spans="1:16" s="32" customFormat="1" ht="37.5" customHeight="1" x14ac:dyDescent="0.25">
      <c r="A193" s="57" t="s">
        <v>34</v>
      </c>
      <c r="B193" s="58"/>
      <c r="C193" s="59"/>
      <c r="D193" s="38">
        <v>46023</v>
      </c>
      <c r="E193" s="38">
        <v>46387</v>
      </c>
      <c r="F193" s="39" t="str">
        <f ca="1">IF(E193="",IF(#REF!="",IF(TODAY()&gt;#REF!,"Atrasada","Em Andamento"),"Concluída"),"Continuada")</f>
        <v>Continuada</v>
      </c>
      <c r="G193" s="41"/>
      <c r="H193" s="37"/>
      <c r="I193"/>
    </row>
    <row r="194" spans="1:16" s="32" customFormat="1" ht="37.5" customHeight="1" x14ac:dyDescent="0.25">
      <c r="A194" s="57" t="s">
        <v>67</v>
      </c>
      <c r="B194" s="58"/>
      <c r="C194" s="59"/>
      <c r="D194" s="38">
        <v>46023</v>
      </c>
      <c r="E194" s="38">
        <v>46387</v>
      </c>
      <c r="F194" s="39" t="str">
        <f ca="1">IF(E194="",IF(#REF!="",IF(TODAY()&gt;#REF!,"Atrasada","Em Andamento"),"Concluída"),"Continuada")</f>
        <v>Continuada</v>
      </c>
      <c r="G194" s="41"/>
      <c r="H194" s="37"/>
      <c r="I194"/>
    </row>
    <row r="195" spans="1:16" s="32" customFormat="1" ht="37.5" customHeight="1" x14ac:dyDescent="0.25">
      <c r="A195" s="57" t="s">
        <v>60</v>
      </c>
      <c r="B195" s="58"/>
      <c r="C195" s="59"/>
      <c r="D195" s="38">
        <v>46023</v>
      </c>
      <c r="E195" s="38">
        <v>46387</v>
      </c>
      <c r="F195" s="39" t="str">
        <f ca="1">IF(E195="",IF(#REF!="",IF(TODAY()&gt;#REF!,"Atrasada","Em Andamento"),"Concluída"),"Continuada")</f>
        <v>Continuada</v>
      </c>
      <c r="G195" s="41"/>
      <c r="H195" s="37"/>
      <c r="I195"/>
    </row>
    <row r="196" spans="1:16" s="32" customFormat="1" ht="37.5" customHeight="1" x14ac:dyDescent="0.25">
      <c r="A196" s="57" t="s">
        <v>72</v>
      </c>
      <c r="B196" s="58"/>
      <c r="C196" s="59"/>
      <c r="D196" s="38">
        <v>46023</v>
      </c>
      <c r="E196" s="38">
        <v>46387</v>
      </c>
      <c r="F196" s="39" t="str">
        <f ca="1">IF(E196="",IF(#REF!="",IF(TODAY()&gt;#REF!,"Atrasada","Em Andamento"),"Concluída"),"Continuada")</f>
        <v>Continuada</v>
      </c>
      <c r="G196" s="41"/>
      <c r="H196" s="37"/>
      <c r="I196"/>
    </row>
    <row r="197" spans="1:16" s="32" customFormat="1" ht="25.5" customHeight="1" x14ac:dyDescent="0.25">
      <c r="A197" s="63" t="s">
        <v>50</v>
      </c>
      <c r="B197" s="64"/>
      <c r="C197" s="65"/>
      <c r="D197" s="38">
        <v>46023</v>
      </c>
      <c r="E197" s="38">
        <v>46387</v>
      </c>
      <c r="F197" s="39" t="str">
        <f ca="1">IF(E197="",IF(#REF!="",IF(TODAY()&gt;#REF!,"Atrasada","Em Andamento"),"Concluída"),"Continuada")</f>
        <v>Continuada</v>
      </c>
      <c r="G197" s="39"/>
      <c r="H197" s="40">
        <f>IF(I197&gt;100%,(I197-100%)*-1,I197)</f>
        <v>0</v>
      </c>
      <c r="I197" s="40"/>
      <c r="J197" s="40"/>
      <c r="K197" s="39"/>
      <c r="L197" s="41"/>
      <c r="M197" s="37"/>
      <c r="P197"/>
    </row>
    <row r="198" spans="1:16" s="32" customFormat="1" ht="28.5" x14ac:dyDescent="0.25">
      <c r="A198" s="57" t="s">
        <v>80</v>
      </c>
      <c r="B198" s="58"/>
      <c r="C198" s="59"/>
      <c r="D198" s="38">
        <v>46023</v>
      </c>
      <c r="E198" s="38">
        <v>46387</v>
      </c>
      <c r="F198" s="39" t="str">
        <f ca="1">IF(E198="",IF(#REF!="",IF(TODAY()&gt;#REF!,"Atrasada","Em Andamento"),"Concluída"),"Continuada")</f>
        <v>Continuada</v>
      </c>
      <c r="G198" s="41"/>
      <c r="H198" s="37"/>
      <c r="I198"/>
    </row>
    <row r="199" spans="1:16" s="32" customFormat="1" ht="45" customHeight="1" x14ac:dyDescent="0.25">
      <c r="A199" s="60" t="s">
        <v>37</v>
      </c>
      <c r="B199" s="61"/>
      <c r="C199" s="61"/>
      <c r="D199" s="61"/>
      <c r="E199" s="61"/>
      <c r="F199" s="61"/>
      <c r="G199" s="62"/>
      <c r="H199" s="37"/>
      <c r="I199"/>
    </row>
    <row r="200" spans="1:16" s="32" customFormat="1" ht="28.5" x14ac:dyDescent="0.25">
      <c r="A200" s="57" t="s">
        <v>78</v>
      </c>
      <c r="B200" s="58"/>
      <c r="C200" s="59"/>
      <c r="D200" s="38">
        <v>46023</v>
      </c>
      <c r="E200" s="38">
        <v>46387</v>
      </c>
      <c r="F200" s="39" t="str">
        <f ca="1">IF(E200="",IF(#REF!="",IF(TODAY()&gt;#REF!,"Atrasada","Em Andamento"),"Concluída"),"Continuada")</f>
        <v>Continuada</v>
      </c>
      <c r="G200" s="41"/>
      <c r="H200" s="37"/>
      <c r="I200"/>
    </row>
    <row r="201" spans="1:16" s="32" customFormat="1" ht="28.5" x14ac:dyDescent="0.25">
      <c r="A201" s="57" t="s">
        <v>46</v>
      </c>
      <c r="B201" s="58"/>
      <c r="C201" s="59"/>
      <c r="D201" s="38">
        <v>46023</v>
      </c>
      <c r="E201" s="38">
        <v>46387</v>
      </c>
      <c r="F201" s="39" t="str">
        <f ca="1">IF(E201="",IF(#REF!="",IF(TODAY()&gt;#REF!,"Atrasada","Em Andamento"),"Concluída"),"Continuada")</f>
        <v>Continuada</v>
      </c>
      <c r="G201" s="41"/>
      <c r="H201" s="37"/>
      <c r="I201"/>
    </row>
    <row r="202" spans="1:16" s="32" customFormat="1" ht="28.5" x14ac:dyDescent="0.25">
      <c r="A202" s="57" t="s">
        <v>48</v>
      </c>
      <c r="B202" s="58"/>
      <c r="C202" s="59"/>
      <c r="D202" s="38">
        <v>46023</v>
      </c>
      <c r="E202" s="38">
        <v>46387</v>
      </c>
      <c r="F202" s="39" t="str">
        <f ca="1">IF(E202="",IF(#REF!="",IF(TODAY()&gt;#REF!,"Atrasada","Em Andamento"),"Concluída"),"Continuada")</f>
        <v>Continuada</v>
      </c>
      <c r="G202" s="41"/>
      <c r="H202" s="37"/>
      <c r="I202"/>
    </row>
    <row r="203" spans="1:16" s="32" customFormat="1" ht="28.5" x14ac:dyDescent="0.25">
      <c r="A203" s="57" t="s">
        <v>49</v>
      </c>
      <c r="B203" s="58"/>
      <c r="C203" s="59"/>
      <c r="D203" s="38">
        <v>46023</v>
      </c>
      <c r="E203" s="38">
        <v>46387</v>
      </c>
      <c r="F203" s="39" t="str">
        <f ca="1">IF(E203="",IF(#REF!="",IF(TODAY()&gt;#REF!,"Atrasada","Em Andamento"),"Concluída"),"Continuada")</f>
        <v>Continuada</v>
      </c>
      <c r="G203" s="41"/>
      <c r="H203" s="37"/>
      <c r="I203"/>
    </row>
    <row r="204" spans="1:16" s="32" customFormat="1" ht="28.5" x14ac:dyDescent="0.25">
      <c r="A204" s="57" t="s">
        <v>47</v>
      </c>
      <c r="B204" s="58"/>
      <c r="C204" s="59"/>
      <c r="D204" s="38">
        <v>46023</v>
      </c>
      <c r="E204" s="38">
        <v>46387</v>
      </c>
      <c r="F204" s="39" t="str">
        <f ca="1">IF(E204="",IF(#REF!="",IF(TODAY()&gt;#REF!,"Atrasada","Em Andamento"),"Concluída"),"Continuada")</f>
        <v>Continuada</v>
      </c>
      <c r="G204" s="41"/>
      <c r="H204" s="37"/>
      <c r="I204"/>
    </row>
    <row r="205" spans="1:16" s="32" customFormat="1" ht="45" customHeight="1" x14ac:dyDescent="0.25">
      <c r="A205" s="60" t="s">
        <v>35</v>
      </c>
      <c r="B205" s="61"/>
      <c r="C205" s="61"/>
      <c r="D205" s="61"/>
      <c r="E205" s="61"/>
      <c r="F205" s="61"/>
      <c r="G205" s="62"/>
      <c r="H205" s="37"/>
      <c r="I205"/>
    </row>
    <row r="206" spans="1:16" s="32" customFormat="1" ht="58.5" customHeight="1" x14ac:dyDescent="0.25">
      <c r="A206" s="57" t="s">
        <v>70</v>
      </c>
      <c r="B206" s="58"/>
      <c r="C206" s="59"/>
      <c r="D206" s="38">
        <v>46023</v>
      </c>
      <c r="E206" s="38">
        <v>46387</v>
      </c>
      <c r="F206" s="39" t="str">
        <f ca="1">IF(E206="",IF(#REF!="",IF(TODAY()&gt;#REF!,"Atrasada","Em Andamento"),"Concluída"),"Continuada")</f>
        <v>Continuada</v>
      </c>
      <c r="G206" s="41"/>
      <c r="H206" s="37"/>
      <c r="I206"/>
    </row>
    <row r="207" spans="1:16" s="32" customFormat="1" ht="28.5" x14ac:dyDescent="0.25">
      <c r="A207" s="57" t="s">
        <v>63</v>
      </c>
      <c r="B207" s="58"/>
      <c r="C207" s="59"/>
      <c r="D207" s="38">
        <v>46023</v>
      </c>
      <c r="E207" s="38">
        <v>46387</v>
      </c>
      <c r="F207" s="39" t="str">
        <f ca="1">IF(E207="",IF(#REF!="",IF(TODAY()&gt;#REF!,"Atrasada","Em Andamento"),"Concluída"),"Continuada")</f>
        <v>Continuada</v>
      </c>
      <c r="G207" s="41"/>
      <c r="H207" s="37"/>
      <c r="I207"/>
    </row>
    <row r="208" spans="1:16" s="32" customFormat="1" x14ac:dyDescent="0.25">
      <c r="A208" s="60" t="s">
        <v>24</v>
      </c>
      <c r="B208" s="61"/>
      <c r="C208" s="61"/>
      <c r="D208" s="61"/>
      <c r="E208" s="61"/>
      <c r="F208" s="61"/>
      <c r="G208" s="62"/>
      <c r="H208" s="37"/>
      <c r="I208"/>
    </row>
    <row r="209" spans="1:11" s="32" customFormat="1" ht="34.5" customHeight="1" x14ac:dyDescent="0.25">
      <c r="A209" s="63" t="s">
        <v>57</v>
      </c>
      <c r="B209" s="64"/>
      <c r="C209" s="65"/>
      <c r="D209" s="38">
        <v>46023</v>
      </c>
      <c r="E209" s="38">
        <v>46387</v>
      </c>
      <c r="F209" s="39" t="str">
        <f ca="1">IF(E209="",IF(#REF!="",IF(TODAY()&gt;#REF!,"Atrasada","Em Andamento"),"Concluída"),"Continuada")</f>
        <v>Continuada</v>
      </c>
      <c r="G209" s="41"/>
      <c r="H209" s="37"/>
      <c r="I209"/>
    </row>
    <row r="210" spans="1:11" s="32" customFormat="1" ht="28.5" x14ac:dyDescent="0.25">
      <c r="A210" s="63" t="s">
        <v>55</v>
      </c>
      <c r="B210" s="64"/>
      <c r="C210" s="65"/>
      <c r="D210" s="38">
        <v>46235</v>
      </c>
      <c r="E210" s="38">
        <v>46387</v>
      </c>
      <c r="F210" s="39" t="str">
        <f ca="1">IF(E210="",IF(#REF!="",IF(TODAY()&gt;#REF!,"Atrasada","Em Andamento"),"Concluída"),"Continuada")</f>
        <v>Continuada</v>
      </c>
      <c r="G210" s="41"/>
      <c r="H210" s="37"/>
      <c r="I210"/>
    </row>
    <row r="211" spans="1:11" s="32" customFormat="1" ht="28.5" x14ac:dyDescent="0.25">
      <c r="A211" s="63" t="s">
        <v>56</v>
      </c>
      <c r="B211" s="64"/>
      <c r="C211" s="65"/>
      <c r="D211" s="38">
        <v>46235</v>
      </c>
      <c r="E211" s="38">
        <v>46387</v>
      </c>
      <c r="F211" s="39" t="str">
        <f ca="1">IF(E211="",IF(#REF!="",IF(TODAY()&gt;#REF!,"Atrasada","Em Andamento"),"Concluída"),"Continuada")</f>
        <v>Continuada</v>
      </c>
      <c r="G211" s="41"/>
      <c r="H211" s="37"/>
      <c r="I211"/>
    </row>
    <row r="212" spans="1:11" s="32" customFormat="1" ht="30" customHeight="1" x14ac:dyDescent="0.25">
      <c r="A212" s="66" t="s">
        <v>25</v>
      </c>
      <c r="B212" s="67"/>
      <c r="C212" s="67"/>
      <c r="D212" s="67"/>
      <c r="E212" s="67"/>
      <c r="F212" s="67"/>
      <c r="G212" s="68"/>
      <c r="H212" s="37"/>
      <c r="I212"/>
    </row>
    <row r="213" spans="1:11" s="32" customFormat="1" ht="28.5" x14ac:dyDescent="0.25">
      <c r="A213" s="63" t="s">
        <v>26</v>
      </c>
      <c r="B213" s="64"/>
      <c r="C213" s="65"/>
      <c r="D213" s="38">
        <v>46023</v>
      </c>
      <c r="E213" s="38">
        <v>46387</v>
      </c>
      <c r="F213" s="39" t="str">
        <f ca="1">IF(E213="",IF(#REF!="",IF(TODAY()&gt;#REF!,"Atrasada","Em Andamento"),"Concluída"),"Continuada")</f>
        <v>Continuada</v>
      </c>
      <c r="G213" s="41"/>
      <c r="H213" s="37"/>
      <c r="I213"/>
    </row>
    <row r="214" spans="1:11" s="32" customFormat="1" x14ac:dyDescent="0.25">
      <c r="A214" s="60" t="s">
        <v>27</v>
      </c>
      <c r="B214" s="61"/>
      <c r="C214" s="61"/>
      <c r="D214" s="61"/>
      <c r="E214" s="61"/>
      <c r="F214" s="61"/>
      <c r="G214" s="62"/>
      <c r="H214" s="37"/>
      <c r="I214"/>
    </row>
    <row r="215" spans="1:11" s="32" customFormat="1" ht="28.5" x14ac:dyDescent="0.25">
      <c r="A215" s="57" t="s">
        <v>65</v>
      </c>
      <c r="B215" s="58"/>
      <c r="C215" s="59"/>
      <c r="D215" s="38">
        <v>46023</v>
      </c>
      <c r="E215" s="38">
        <v>46387</v>
      </c>
      <c r="F215" s="39" t="str">
        <f ca="1">IF(E215="",IF(#REF!="",IF(TODAY()&gt;#REF!,"Atrasada","Em Andamento"),"Concluída"),"Continuada")</f>
        <v>Continuada</v>
      </c>
      <c r="G215" s="41"/>
      <c r="H215" s="37"/>
      <c r="I215"/>
    </row>
    <row r="216" spans="1:11" s="32" customFormat="1" ht="28.5" x14ac:dyDescent="0.25">
      <c r="A216" s="57" t="s">
        <v>61</v>
      </c>
      <c r="B216" s="58"/>
      <c r="C216" s="59"/>
      <c r="D216" s="38">
        <v>46023</v>
      </c>
      <c r="E216" s="38">
        <v>46387</v>
      </c>
      <c r="F216" s="39" t="str">
        <f ca="1">IF(E216="",IF(#REF!="",IF(TODAY()&gt;#REF!,"Atrasada","Em Andamento"),"Concluída"),"Continuada")</f>
        <v>Continuada</v>
      </c>
      <c r="G216" s="41"/>
      <c r="H216" s="37"/>
      <c r="I216"/>
    </row>
    <row r="217" spans="1:11" s="32" customFormat="1" ht="28.5" x14ac:dyDescent="0.25">
      <c r="A217" s="57" t="s">
        <v>64</v>
      </c>
      <c r="B217" s="58"/>
      <c r="C217" s="59"/>
      <c r="D217" s="38">
        <v>46023</v>
      </c>
      <c r="E217" s="38">
        <v>46387</v>
      </c>
      <c r="F217" s="39" t="str">
        <f ca="1">IF(E217="",IF(#REF!="",IF(TODAY()&gt;#REF!,"Atrasada","Em Andamento"),"Concluída"),"Continuada")</f>
        <v>Continuada</v>
      </c>
      <c r="G217" s="41"/>
      <c r="H217" s="37"/>
      <c r="I217"/>
    </row>
    <row r="218" spans="1:11" s="32" customFormat="1" x14ac:dyDescent="0.25">
      <c r="A218"/>
      <c r="B218"/>
      <c r="C218"/>
      <c r="D218"/>
      <c r="E218"/>
      <c r="F218"/>
      <c r="G218"/>
      <c r="H218"/>
      <c r="I218"/>
      <c r="J218"/>
      <c r="K218"/>
    </row>
    <row r="219" spans="1:11" s="32" customFormat="1" x14ac:dyDescent="0.25">
      <c r="A219"/>
      <c r="B219"/>
      <c r="C219"/>
      <c r="D219"/>
      <c r="E219"/>
      <c r="F219"/>
      <c r="G219"/>
      <c r="H219"/>
      <c r="I219"/>
      <c r="J219"/>
      <c r="K219"/>
    </row>
    <row r="220" spans="1:11" s="32" customFormat="1" x14ac:dyDescent="0.25">
      <c r="A220"/>
      <c r="B220"/>
      <c r="C220"/>
      <c r="D220"/>
      <c r="E220"/>
      <c r="F220"/>
      <c r="G220"/>
      <c r="H220"/>
      <c r="I220"/>
      <c r="J220"/>
      <c r="K220"/>
    </row>
    <row r="221" spans="1:11" s="32" customFormat="1" x14ac:dyDescent="0.25">
      <c r="A221"/>
      <c r="B221"/>
      <c r="C221"/>
      <c r="D221"/>
      <c r="E221"/>
      <c r="F221"/>
      <c r="G221"/>
      <c r="H221"/>
      <c r="I221"/>
      <c r="J221"/>
      <c r="K221"/>
    </row>
    <row r="222" spans="1:11" s="32" customFormat="1" x14ac:dyDescent="0.25">
      <c r="A222"/>
      <c r="B222"/>
      <c r="C222"/>
      <c r="D222"/>
      <c r="E222"/>
      <c r="F222"/>
      <c r="G222"/>
      <c r="H222"/>
      <c r="I222"/>
      <c r="J222"/>
      <c r="K222"/>
    </row>
    <row r="223" spans="1:11" s="32" customFormat="1" x14ac:dyDescent="0.25">
      <c r="A223"/>
      <c r="B223"/>
      <c r="C223"/>
      <c r="D223"/>
      <c r="E223"/>
      <c r="F223"/>
      <c r="G223"/>
      <c r="H223"/>
      <c r="I223"/>
      <c r="J223"/>
      <c r="K223"/>
    </row>
    <row r="224" spans="1:11" s="32" customFormat="1" x14ac:dyDescent="0.25">
      <c r="A224"/>
      <c r="B224"/>
      <c r="C224"/>
      <c r="D224"/>
      <c r="E224"/>
      <c r="F224"/>
      <c r="G224"/>
      <c r="H224"/>
      <c r="I224"/>
      <c r="J224"/>
      <c r="K224"/>
    </row>
    <row r="225" spans="1:11" s="32" customFormat="1" x14ac:dyDescent="0.25">
      <c r="A225"/>
      <c r="B225"/>
      <c r="C225"/>
      <c r="D225"/>
      <c r="E225"/>
      <c r="F225"/>
      <c r="G225"/>
      <c r="H225"/>
      <c r="I225"/>
      <c r="J225"/>
      <c r="K225"/>
    </row>
    <row r="226" spans="1:11" s="32" customFormat="1" x14ac:dyDescent="0.25">
      <c r="A226"/>
      <c r="B226"/>
      <c r="C226"/>
      <c r="D226"/>
      <c r="E226"/>
      <c r="F226"/>
      <c r="G226"/>
      <c r="H226"/>
      <c r="I226"/>
      <c r="J226"/>
      <c r="K226"/>
    </row>
    <row r="227" spans="1:11" s="32" customFormat="1" x14ac:dyDescent="0.25">
      <c r="A227"/>
      <c r="B227"/>
      <c r="C227"/>
      <c r="D227"/>
      <c r="E227"/>
      <c r="F227"/>
      <c r="G227"/>
      <c r="H227"/>
      <c r="I227"/>
      <c r="J227"/>
      <c r="K227"/>
    </row>
    <row r="228" spans="1:11" s="32" customFormat="1" x14ac:dyDescent="0.25">
      <c r="A228"/>
      <c r="B228"/>
      <c r="C228"/>
      <c r="D228"/>
      <c r="E228"/>
      <c r="F228"/>
      <c r="G228"/>
      <c r="H228"/>
      <c r="I228"/>
      <c r="J228"/>
      <c r="K228"/>
    </row>
    <row r="229" spans="1:11" s="32" customFormat="1" x14ac:dyDescent="0.25">
      <c r="A229"/>
      <c r="B229"/>
      <c r="C229"/>
      <c r="D229"/>
      <c r="E229"/>
      <c r="F229"/>
      <c r="G229"/>
      <c r="H229"/>
      <c r="I229"/>
      <c r="J229"/>
      <c r="K229"/>
    </row>
    <row r="230" spans="1:11" s="32" customFormat="1" x14ac:dyDescent="0.25">
      <c r="A230"/>
      <c r="B230"/>
      <c r="C230"/>
      <c r="D230"/>
      <c r="E230"/>
      <c r="F230"/>
      <c r="G230"/>
      <c r="H230"/>
      <c r="I230"/>
      <c r="J230"/>
      <c r="K230"/>
    </row>
    <row r="231" spans="1:11" s="32" customFormat="1" x14ac:dyDescent="0.25">
      <c r="A231"/>
      <c r="B231"/>
      <c r="C231"/>
      <c r="D231"/>
      <c r="E231"/>
      <c r="F231"/>
      <c r="G231"/>
      <c r="H231"/>
      <c r="I231"/>
      <c r="J231"/>
      <c r="K231"/>
    </row>
    <row r="232" spans="1:11" s="32" customFormat="1" x14ac:dyDescent="0.25">
      <c r="A232"/>
      <c r="B232"/>
      <c r="C232"/>
      <c r="D232"/>
      <c r="E232"/>
      <c r="F232"/>
      <c r="G232"/>
      <c r="I232"/>
    </row>
    <row r="233" spans="1:11" s="32" customFormat="1" x14ac:dyDescent="0.25">
      <c r="A233"/>
      <c r="B233"/>
      <c r="C233"/>
      <c r="D233"/>
      <c r="E233"/>
      <c r="F233"/>
      <c r="G233"/>
      <c r="I233"/>
    </row>
    <row r="234" spans="1:11" s="32" customFormat="1" x14ac:dyDescent="0.25">
      <c r="A234"/>
      <c r="B234"/>
      <c r="C234"/>
      <c r="D234"/>
      <c r="E234"/>
      <c r="F234"/>
      <c r="G234"/>
      <c r="I234"/>
    </row>
    <row r="235" spans="1:11" s="32" customFormat="1" x14ac:dyDescent="0.25">
      <c r="A235"/>
      <c r="B235"/>
      <c r="C235"/>
      <c r="D235"/>
      <c r="E235"/>
      <c r="F235"/>
      <c r="G235"/>
      <c r="I235"/>
    </row>
    <row r="236" spans="1:11" s="32" customFormat="1" x14ac:dyDescent="0.25">
      <c r="A236"/>
      <c r="B236"/>
      <c r="C236"/>
      <c r="D236"/>
      <c r="E236"/>
      <c r="F236"/>
      <c r="G236"/>
      <c r="I236"/>
    </row>
    <row r="237" spans="1:11" s="32" customFormat="1" x14ac:dyDescent="0.25">
      <c r="A237"/>
      <c r="B237"/>
      <c r="C237"/>
      <c r="D237"/>
      <c r="E237"/>
      <c r="F237"/>
      <c r="G237"/>
      <c r="I237"/>
    </row>
    <row r="238" spans="1:11" s="32" customFormat="1" x14ac:dyDescent="0.25">
      <c r="A238"/>
      <c r="B238"/>
      <c r="C238"/>
      <c r="D238"/>
      <c r="E238"/>
      <c r="F238"/>
      <c r="G238"/>
      <c r="I238"/>
    </row>
    <row r="239" spans="1:11" s="32" customFormat="1" x14ac:dyDescent="0.25">
      <c r="A239"/>
      <c r="B239"/>
      <c r="C239"/>
      <c r="D239"/>
      <c r="E239"/>
      <c r="F239"/>
      <c r="G239"/>
      <c r="I239"/>
    </row>
    <row r="240" spans="1:11" s="32" customFormat="1" x14ac:dyDescent="0.25">
      <c r="A240"/>
      <c r="B240"/>
      <c r="C240"/>
      <c r="D240"/>
      <c r="E240"/>
      <c r="F240"/>
      <c r="G240"/>
      <c r="I240"/>
    </row>
  </sheetData>
  <autoFilter ref="A18:L18" xr:uid="{00000000-0009-0000-0000-000000000000}">
    <filterColumn colId="0" showButton="0"/>
    <filterColumn colId="1" showButton="0"/>
  </autoFilter>
  <mergeCells count="200">
    <mergeCell ref="B2:K2"/>
    <mergeCell ref="B3:K3"/>
    <mergeCell ref="B4:K4"/>
    <mergeCell ref="A160:C160"/>
    <mergeCell ref="A161:C161"/>
    <mergeCell ref="G12:I12"/>
    <mergeCell ref="A154:C154"/>
    <mergeCell ref="A155:C155"/>
    <mergeCell ref="A156:C156"/>
    <mergeCell ref="A157:C157"/>
    <mergeCell ref="A159:L159"/>
    <mergeCell ref="A148:C148"/>
    <mergeCell ref="A149:C149"/>
    <mergeCell ref="A150:C150"/>
    <mergeCell ref="A151:C151"/>
    <mergeCell ref="A152:C152"/>
    <mergeCell ref="A153:C153"/>
    <mergeCell ref="A142:C142"/>
    <mergeCell ref="A143:C143"/>
    <mergeCell ref="A144:C144"/>
    <mergeCell ref="A145:C145"/>
    <mergeCell ref="A115:C115"/>
    <mergeCell ref="A147:C147"/>
    <mergeCell ref="A136:C136"/>
    <mergeCell ref="A125:C125"/>
    <mergeCell ref="A126:C126"/>
    <mergeCell ref="A127:C127"/>
    <mergeCell ref="A128:C128"/>
    <mergeCell ref="A129:C129"/>
    <mergeCell ref="A130:C130"/>
    <mergeCell ref="A123:C123"/>
    <mergeCell ref="A124:C124"/>
    <mergeCell ref="A146:C146"/>
    <mergeCell ref="A137:C137"/>
    <mergeCell ref="A138:C138"/>
    <mergeCell ref="A139:C139"/>
    <mergeCell ref="A140:C140"/>
    <mergeCell ref="A141:C141"/>
    <mergeCell ref="A131:C131"/>
    <mergeCell ref="A132:C132"/>
    <mergeCell ref="A133:C133"/>
    <mergeCell ref="A134:C134"/>
    <mergeCell ref="A135:C135"/>
    <mergeCell ref="A118:C118"/>
    <mergeCell ref="A119:L119"/>
    <mergeCell ref="A120:C120"/>
    <mergeCell ref="A121:L121"/>
    <mergeCell ref="A122:L122"/>
    <mergeCell ref="A101:C101"/>
    <mergeCell ref="A102:L102"/>
    <mergeCell ref="A103:C103"/>
    <mergeCell ref="A104:C104"/>
    <mergeCell ref="A116:C116"/>
    <mergeCell ref="A117:L117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96:C96"/>
    <mergeCell ref="A97:C97"/>
    <mergeCell ref="A98:C98"/>
    <mergeCell ref="A99:C99"/>
    <mergeCell ref="A100:C100"/>
    <mergeCell ref="A91:C91"/>
    <mergeCell ref="A92:C92"/>
    <mergeCell ref="A93:C93"/>
    <mergeCell ref="A94:C94"/>
    <mergeCell ref="A95:C95"/>
    <mergeCell ref="A81:C81"/>
    <mergeCell ref="A82:C82"/>
    <mergeCell ref="A83:C83"/>
    <mergeCell ref="A84:C84"/>
    <mergeCell ref="A85:C85"/>
    <mergeCell ref="A78:C78"/>
    <mergeCell ref="A79:C79"/>
    <mergeCell ref="A90:C90"/>
    <mergeCell ref="A86:C86"/>
    <mergeCell ref="A87:C87"/>
    <mergeCell ref="A88:C88"/>
    <mergeCell ref="A89:L89"/>
    <mergeCell ref="A49:C49"/>
    <mergeCell ref="A50:C50"/>
    <mergeCell ref="A51:C51"/>
    <mergeCell ref="A52:C52"/>
    <mergeCell ref="A53:C53"/>
    <mergeCell ref="A59:C59"/>
    <mergeCell ref="A44:C44"/>
    <mergeCell ref="A42:L42"/>
    <mergeCell ref="A45:C45"/>
    <mergeCell ref="A43:C43"/>
    <mergeCell ref="A40:L40"/>
    <mergeCell ref="A41:C41"/>
    <mergeCell ref="A47:C47"/>
    <mergeCell ref="A48:C48"/>
    <mergeCell ref="A46:C46"/>
    <mergeCell ref="A36:L36"/>
    <mergeCell ref="A37:C37"/>
    <mergeCell ref="A38:C38"/>
    <mergeCell ref="A39:C39"/>
    <mergeCell ref="A32:C32"/>
    <mergeCell ref="A33:C33"/>
    <mergeCell ref="A34:C34"/>
    <mergeCell ref="A20:C20"/>
    <mergeCell ref="A21:L21"/>
    <mergeCell ref="A35:C35"/>
    <mergeCell ref="F15:G15"/>
    <mergeCell ref="A18:C18"/>
    <mergeCell ref="A19:L19"/>
    <mergeCell ref="A30:C30"/>
    <mergeCell ref="A31:C31"/>
    <mergeCell ref="A28:C28"/>
    <mergeCell ref="A29:C29"/>
    <mergeCell ref="A22:L22"/>
    <mergeCell ref="A23:C23"/>
    <mergeCell ref="A25:C25"/>
    <mergeCell ref="A26:C26"/>
    <mergeCell ref="A27:C27"/>
    <mergeCell ref="A24:C24"/>
    <mergeCell ref="A165:G165"/>
    <mergeCell ref="A66:C66"/>
    <mergeCell ref="A57:L57"/>
    <mergeCell ref="A58:C58"/>
    <mergeCell ref="A60:C60"/>
    <mergeCell ref="A70:C70"/>
    <mergeCell ref="A69:C69"/>
    <mergeCell ref="A56:C56"/>
    <mergeCell ref="A54:L54"/>
    <mergeCell ref="A62:L62"/>
    <mergeCell ref="A63:C63"/>
    <mergeCell ref="A64:C64"/>
    <mergeCell ref="A65:C65"/>
    <mergeCell ref="A77:C77"/>
    <mergeCell ref="A71:C71"/>
    <mergeCell ref="A72:C72"/>
    <mergeCell ref="A67:C67"/>
    <mergeCell ref="A75:C75"/>
    <mergeCell ref="A76:L76"/>
    <mergeCell ref="A55:C55"/>
    <mergeCell ref="A68:C68"/>
    <mergeCell ref="A73:C73"/>
    <mergeCell ref="A74:C74"/>
    <mergeCell ref="A80:C80"/>
    <mergeCell ref="A166:C166"/>
    <mergeCell ref="A167:G167"/>
    <mergeCell ref="A168:G168"/>
    <mergeCell ref="A169:C169"/>
    <mergeCell ref="A170:C170"/>
    <mergeCell ref="A171:C171"/>
    <mergeCell ref="A172:G172"/>
    <mergeCell ref="A173:C173"/>
    <mergeCell ref="A174:C174"/>
    <mergeCell ref="A175:G175"/>
    <mergeCell ref="A176:C176"/>
    <mergeCell ref="A177:C177"/>
    <mergeCell ref="A178:C178"/>
    <mergeCell ref="A179:C179"/>
    <mergeCell ref="A180:G180"/>
    <mergeCell ref="A181:C181"/>
    <mergeCell ref="A182:G182"/>
    <mergeCell ref="A183:C183"/>
    <mergeCell ref="A184:C184"/>
    <mergeCell ref="A185:C185"/>
    <mergeCell ref="A186:G186"/>
    <mergeCell ref="A187:C187"/>
    <mergeCell ref="A188:C188"/>
    <mergeCell ref="A189:C189"/>
    <mergeCell ref="A190:C190"/>
    <mergeCell ref="A191:C191"/>
    <mergeCell ref="A192:C192"/>
    <mergeCell ref="A193:C193"/>
    <mergeCell ref="A194:C194"/>
    <mergeCell ref="A195:C195"/>
    <mergeCell ref="A196:C196"/>
    <mergeCell ref="A197:C197"/>
    <mergeCell ref="A198:C198"/>
    <mergeCell ref="A199:G199"/>
    <mergeCell ref="A200:C200"/>
    <mergeCell ref="A201:C201"/>
    <mergeCell ref="A202:C202"/>
    <mergeCell ref="A203:C203"/>
    <mergeCell ref="A204:C204"/>
    <mergeCell ref="A205:G205"/>
    <mergeCell ref="A215:C215"/>
    <mergeCell ref="A216:C216"/>
    <mergeCell ref="A217:C217"/>
    <mergeCell ref="A206:C206"/>
    <mergeCell ref="A207:C207"/>
    <mergeCell ref="A208:G208"/>
    <mergeCell ref="A209:C209"/>
    <mergeCell ref="A210:C210"/>
    <mergeCell ref="A211:C211"/>
    <mergeCell ref="A212:G212"/>
    <mergeCell ref="A213:C213"/>
    <mergeCell ref="A214:G214"/>
  </mergeCells>
  <conditionalFormatting sqref="F173:F174">
    <cfRule type="cellIs" dxfId="77" priority="169" operator="equal">
      <formula>"Anulada"</formula>
    </cfRule>
    <cfRule type="cellIs" dxfId="76" priority="170" operator="equal">
      <formula>"Em Risco"</formula>
    </cfRule>
    <cfRule type="cellIs" dxfId="75" priority="171" operator="equal">
      <formula>"Reprogramada"</formula>
    </cfRule>
    <cfRule type="cellIs" dxfId="74" priority="172" operator="equal">
      <formula>"Atrasada"</formula>
    </cfRule>
    <cfRule type="cellIs" dxfId="73" priority="173" operator="equal">
      <formula>"Em Andamento"</formula>
    </cfRule>
    <cfRule type="cellIs" dxfId="72" priority="174" operator="equal">
      <formula>"Concluída"</formula>
    </cfRule>
  </conditionalFormatting>
  <conditionalFormatting sqref="F213">
    <cfRule type="cellIs" dxfId="71" priority="121" operator="equal">
      <formula>"Anulada"</formula>
    </cfRule>
    <cfRule type="cellIs" dxfId="70" priority="122" operator="equal">
      <formula>"Em Risco"</formula>
    </cfRule>
    <cfRule type="cellIs" dxfId="69" priority="123" operator="equal">
      <formula>"Reprogramada"</formula>
    </cfRule>
    <cfRule type="cellIs" dxfId="68" priority="124" operator="equal">
      <formula>"Atrasada"</formula>
    </cfRule>
    <cfRule type="cellIs" dxfId="67" priority="125" operator="equal">
      <formula>"Em Andamento"</formula>
    </cfRule>
    <cfRule type="cellIs" dxfId="66" priority="126" operator="equal">
      <formula>"Concluída"</formula>
    </cfRule>
  </conditionalFormatting>
  <conditionalFormatting sqref="F215:F217">
    <cfRule type="cellIs" dxfId="65" priority="25" operator="equal">
      <formula>"Anulada"</formula>
    </cfRule>
    <cfRule type="cellIs" dxfId="64" priority="26" operator="equal">
      <formula>"Em Risco"</formula>
    </cfRule>
    <cfRule type="cellIs" dxfId="63" priority="27" operator="equal">
      <formula>"Reprogramada"</formula>
    </cfRule>
    <cfRule type="cellIs" dxfId="62" priority="28" operator="equal">
      <formula>"Atrasada"</formula>
    </cfRule>
    <cfRule type="cellIs" dxfId="61" priority="29" operator="equal">
      <formula>"Em Andamento"</formula>
    </cfRule>
    <cfRule type="cellIs" dxfId="60" priority="30" operator="equal">
      <formula>"Concluída"</formula>
    </cfRule>
  </conditionalFormatting>
  <conditionalFormatting sqref="K20 K37:K39">
    <cfRule type="cellIs" dxfId="59" priority="1205" operator="equal">
      <formula>"Em Andamento"</formula>
    </cfRule>
    <cfRule type="cellIs" dxfId="58" priority="1204" operator="equal">
      <formula>"Atrasada"</formula>
    </cfRule>
    <cfRule type="cellIs" dxfId="57" priority="1203" operator="equal">
      <formula>"Reprogramada"</formula>
    </cfRule>
    <cfRule type="cellIs" dxfId="56" priority="1202" operator="equal">
      <formula>"Em Risco"</formula>
    </cfRule>
    <cfRule type="cellIs" dxfId="55" priority="1201" operator="equal">
      <formula>"Anulada"</formula>
    </cfRule>
    <cfRule type="cellIs" dxfId="54" priority="1206" operator="equal">
      <formula>"Concluída"</formula>
    </cfRule>
  </conditionalFormatting>
  <conditionalFormatting sqref="K23:K35 K77:K88 K90:K101 K118 F181 F183:F185 F206:F207 F209:F211">
    <cfRule type="cellIs" dxfId="53" priority="193" operator="equal">
      <formula>"Anulada"</formula>
    </cfRule>
    <cfRule type="cellIs" dxfId="52" priority="194" operator="equal">
      <formula>"Em Risco"</formula>
    </cfRule>
    <cfRule type="cellIs" dxfId="51" priority="195" operator="equal">
      <formula>"Reprogramada"</formula>
    </cfRule>
    <cfRule type="cellIs" dxfId="50" priority="196" operator="equal">
      <formula>"Atrasada"</formula>
    </cfRule>
    <cfRule type="cellIs" dxfId="49" priority="198" operator="equal">
      <formula>"Concluída"</formula>
    </cfRule>
    <cfRule type="cellIs" dxfId="48" priority="197" operator="equal">
      <formula>"Em Andamento"</formula>
    </cfRule>
  </conditionalFormatting>
  <conditionalFormatting sqref="K41">
    <cfRule type="cellIs" dxfId="47" priority="1132" operator="equal">
      <formula>"Atrasada"</formula>
    </cfRule>
    <cfRule type="cellIs" dxfId="46" priority="1133" operator="equal">
      <formula>"Em Andamento"</formula>
    </cfRule>
    <cfRule type="cellIs" dxfId="45" priority="1134" operator="equal">
      <formula>"Concluída"</formula>
    </cfRule>
    <cfRule type="cellIs" dxfId="44" priority="1131" operator="equal">
      <formula>"Reprogramada"</formula>
    </cfRule>
    <cfRule type="cellIs" dxfId="43" priority="1129" operator="equal">
      <formula>"Anulada"</formula>
    </cfRule>
    <cfRule type="cellIs" dxfId="42" priority="1130" operator="equal">
      <formula>"Em Risco"</formula>
    </cfRule>
  </conditionalFormatting>
  <conditionalFormatting sqref="K43:K53 K63:K75 K160:K161 F169:F171 F176:F179 F187:F198 F200:F204">
    <cfRule type="cellIs" dxfId="41" priority="73" operator="equal">
      <formula>"Anulada"</formula>
    </cfRule>
    <cfRule type="cellIs" dxfId="40" priority="75" operator="equal">
      <formula>"Reprogramada"</formula>
    </cfRule>
    <cfRule type="cellIs" dxfId="39" priority="76" operator="equal">
      <formula>"Atrasada"</formula>
    </cfRule>
    <cfRule type="cellIs" dxfId="38" priority="74" operator="equal">
      <formula>"Em Risco"</formula>
    </cfRule>
    <cfRule type="cellIs" dxfId="37" priority="77" operator="equal">
      <formula>"Em Andamento"</formula>
    </cfRule>
    <cfRule type="cellIs" dxfId="36" priority="78" operator="equal">
      <formula>"Concluída"</formula>
    </cfRule>
  </conditionalFormatting>
  <conditionalFormatting sqref="K55:K56">
    <cfRule type="cellIs" dxfId="35" priority="791" operator="equal">
      <formula>"Em Andamento"</formula>
    </cfRule>
    <cfRule type="cellIs" dxfId="34" priority="790" operator="equal">
      <formula>"Atrasada"</formula>
    </cfRule>
    <cfRule type="cellIs" dxfId="33" priority="788" operator="equal">
      <formula>"Em Risco"</formula>
    </cfRule>
    <cfRule type="cellIs" dxfId="32" priority="787" operator="equal">
      <formula>"Anulada"</formula>
    </cfRule>
    <cfRule type="cellIs" dxfId="31" priority="789" operator="equal">
      <formula>"Reprogramada"</formula>
    </cfRule>
    <cfRule type="cellIs" dxfId="30" priority="792" operator="equal">
      <formula>"Concluída"</formula>
    </cfRule>
  </conditionalFormatting>
  <conditionalFormatting sqref="K58:K60">
    <cfRule type="cellIs" dxfId="29" priority="739" operator="equal">
      <formula>"Anulada"</formula>
    </cfRule>
    <cfRule type="cellIs" dxfId="28" priority="740" operator="equal">
      <formula>"Em Risco"</formula>
    </cfRule>
    <cfRule type="cellIs" dxfId="27" priority="741" operator="equal">
      <formula>"Reprogramada"</formula>
    </cfRule>
    <cfRule type="cellIs" dxfId="26" priority="742" operator="equal">
      <formula>"Atrasada"</formula>
    </cfRule>
    <cfRule type="cellIs" dxfId="25" priority="743" operator="equal">
      <formula>"Em Andamento"</formula>
    </cfRule>
    <cfRule type="cellIs" dxfId="24" priority="744" operator="equal">
      <formula>"Concluída"</formula>
    </cfRule>
  </conditionalFormatting>
  <conditionalFormatting sqref="K103:K116">
    <cfRule type="cellIs" dxfId="23" priority="324" operator="equal">
      <formula>"Concluída"</formula>
    </cfRule>
    <cfRule type="cellIs" dxfId="22" priority="322" operator="equal">
      <formula>"Atrasada"</formula>
    </cfRule>
    <cfRule type="cellIs" dxfId="21" priority="319" operator="equal">
      <formula>"Anulada"</formula>
    </cfRule>
    <cfRule type="cellIs" dxfId="20" priority="320" operator="equal">
      <formula>"Em Risco"</formula>
    </cfRule>
    <cfRule type="cellIs" dxfId="19" priority="321" operator="equal">
      <formula>"Reprogramada"</formula>
    </cfRule>
    <cfRule type="cellIs" dxfId="18" priority="323" operator="equal">
      <formula>"Em Andamento"</formula>
    </cfRule>
  </conditionalFormatting>
  <conditionalFormatting sqref="K120">
    <cfRule type="cellIs" dxfId="17" priority="646" operator="equal">
      <formula>"Atrasada"</formula>
    </cfRule>
    <cfRule type="cellIs" dxfId="16" priority="645" operator="equal">
      <formula>"Reprogramada"</formula>
    </cfRule>
    <cfRule type="cellIs" dxfId="15" priority="647" operator="equal">
      <formula>"Em Andamento"</formula>
    </cfRule>
    <cfRule type="cellIs" dxfId="14" priority="644" operator="equal">
      <formula>"Em Risco"</formula>
    </cfRule>
    <cfRule type="cellIs" dxfId="13" priority="643" operator="equal">
      <formula>"Anulada"</formula>
    </cfRule>
    <cfRule type="cellIs" dxfId="12" priority="648" operator="equal">
      <formula>"Concluída"</formula>
    </cfRule>
  </conditionalFormatting>
  <conditionalFormatting sqref="K123:K157">
    <cfRule type="cellIs" dxfId="11" priority="2" operator="equal">
      <formula>"Em Risco"</formula>
    </cfRule>
    <cfRule type="cellIs" dxfId="10" priority="3" operator="equal">
      <formula>"Reprogramada"</formula>
    </cfRule>
    <cfRule type="cellIs" dxfId="9" priority="4" operator="equal">
      <formula>"Atrasada"</formula>
    </cfRule>
    <cfRule type="cellIs" dxfId="8" priority="5" operator="equal">
      <formula>"Em Andamento"</formula>
    </cfRule>
    <cfRule type="cellIs" dxfId="7" priority="6" operator="equal">
      <formula>"Concluída"</formula>
    </cfRule>
    <cfRule type="cellIs" dxfId="6" priority="1" operator="equal">
      <formula>"Anulada"</formula>
    </cfRule>
  </conditionalFormatting>
  <conditionalFormatting sqref="K197">
    <cfRule type="cellIs" dxfId="5" priority="7" operator="equal">
      <formula>"Anulada"</formula>
    </cfRule>
    <cfRule type="cellIs" dxfId="4" priority="8" operator="equal">
      <formula>"Em Risco"</formula>
    </cfRule>
    <cfRule type="cellIs" dxfId="3" priority="9" operator="equal">
      <formula>"Reprogramada"</formula>
    </cfRule>
    <cfRule type="cellIs" dxfId="2" priority="10" operator="equal">
      <formula>"Atrasada"</formula>
    </cfRule>
    <cfRule type="cellIs" dxfId="1" priority="12" operator="equal">
      <formula>"Concluída"</formula>
    </cfRule>
    <cfRule type="cellIs" dxfId="0" priority="11" operator="equal">
      <formula>"Em Andamento"</formula>
    </cfRule>
  </conditionalFormatting>
  <dataValidations count="3">
    <dataValidation type="list" allowBlank="1" showInputMessage="1" showErrorMessage="1" sqref="K55:K56 K41 K120 K53 K37:K39 K20 K103:K116 K197 K23:K35 K58:K60 K77:K88 K90:K101 K118 K123:K157 K63:K75 K160:K161" xr:uid="{00000000-0002-0000-0000-000000000000}">
      <formula1>$M$8:$M$13</formula1>
    </dataValidation>
    <dataValidation type="list" allowBlank="1" showInputMessage="1" showErrorMessage="1" sqref="F173:F174 F213 F200:F204 F181 F183:F185 F215:F217 F206:F207 F209:F211 F169:F171 F176:F179 F187:F198" xr:uid="{00000000-0002-0000-0000-000002000000}">
      <formula1>#REF!</formula1>
    </dataValidation>
    <dataValidation type="list" allowBlank="1" showInputMessage="1" showErrorMessage="1" sqref="K43:K52" xr:uid="{00000000-0002-0000-0000-000001000000}">
      <formula1>$M$10:$M$15</formula1>
    </dataValidation>
  </dataValidations>
  <pageMargins left="0.511811024" right="0.511811024" top="0.78740157499999996" bottom="0.78740157499999996" header="0.31496062000000002" footer="0.31496062000000002"/>
  <pageSetup paperSize="9" scale="3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AÇÕES DIVERSAS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Helton José Tavares da Cunha</cp:lastModifiedBy>
  <cp:lastPrinted>2019-10-22T17:47:18Z</cp:lastPrinted>
  <dcterms:created xsi:type="dcterms:W3CDTF">2019-03-27T17:21:08Z</dcterms:created>
  <dcterms:modified xsi:type="dcterms:W3CDTF">2026-04-01T14:31:55Z</dcterms:modified>
</cp:coreProperties>
</file>